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rrybrunn/Desktop/"/>
    </mc:Choice>
  </mc:AlternateContent>
  <xr:revisionPtr revIDLastSave="0" documentId="13_ncr:1_{AD90849A-9B25-4549-8B1F-3E7474505BE1}" xr6:coauthVersionLast="47" xr6:coauthVersionMax="47" xr10:uidLastSave="{00000000-0000-0000-0000-000000000000}"/>
  <bookViews>
    <workbookView xWindow="0" yWindow="760" windowWidth="34560" windowHeight="19420" xr2:uid="{3FF6D9AD-90D7-5B48-9545-1B2929850DC2}"/>
  </bookViews>
  <sheets>
    <sheet name="Book D - Page 2" sheetId="6" r:id="rId1"/>
    <sheet name="Book D - Page 3" sheetId="16" r:id="rId2"/>
    <sheet name="Extra - 2023" sheetId="17" r:id="rId3"/>
  </sheets>
  <definedNames>
    <definedName name="_xlnm._FilterDatabase" localSheetId="0" hidden="1">'Book D - Page 2'!#REF!</definedName>
    <definedName name="_xlnm._FilterDatabase" localSheetId="1" hidden="1">'Book D - Page 3'!#REF!</definedName>
    <definedName name="_xlnm._FilterDatabase" localSheetId="2" hidden="1">'Extra - 2023'!#REF!</definedName>
    <definedName name="_xlnm.Print_Area" localSheetId="0">'Book D - Page 2'!$A$1:$M$56</definedName>
    <definedName name="_xlnm.Print_Area" localSheetId="1">'Book D - Page 3'!$A$1:$K$49</definedName>
    <definedName name="_xlnm.Print_Area" localSheetId="2">'Extra - 2023'!$A$1:$K$49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7" l="1"/>
  <c r="B15" i="16"/>
  <c r="B20" i="6"/>
  <c r="B21" i="16"/>
  <c r="H24" i="16"/>
  <c r="F39" i="17"/>
  <c r="F26" i="17" s="1"/>
  <c r="D39" i="17"/>
  <c r="F37" i="17"/>
  <c r="J36" i="17"/>
  <c r="H36" i="17"/>
  <c r="H23" i="17" s="1"/>
  <c r="J35" i="17"/>
  <c r="F35" i="17"/>
  <c r="H34" i="17"/>
  <c r="H37" i="17" s="1"/>
  <c r="J33" i="17"/>
  <c r="J20" i="17" s="1"/>
  <c r="D32" i="17"/>
  <c r="D37" i="17" s="1"/>
  <c r="H25" i="17"/>
  <c r="F23" i="17"/>
  <c r="D23" i="17"/>
  <c r="H22" i="17"/>
  <c r="D22" i="17"/>
  <c r="H21" i="17"/>
  <c r="F21" i="17"/>
  <c r="D21" i="17"/>
  <c r="H20" i="17"/>
  <c r="H19" i="17"/>
  <c r="F19" i="17"/>
  <c r="A15" i="17"/>
  <c r="F13" i="17"/>
  <c r="D13" i="17"/>
  <c r="F12" i="17"/>
  <c r="F25" i="17" s="1"/>
  <c r="D12" i="17"/>
  <c r="J12" i="17" s="1"/>
  <c r="J25" i="17" s="1"/>
  <c r="H10" i="17"/>
  <c r="H11" i="17" s="1"/>
  <c r="F9" i="17"/>
  <c r="F22" i="17" s="1"/>
  <c r="J8" i="17"/>
  <c r="H8" i="17"/>
  <c r="F7" i="17"/>
  <c r="F20" i="17" s="1"/>
  <c r="D7" i="17"/>
  <c r="J7" i="17" s="1"/>
  <c r="D6" i="17"/>
  <c r="D11" i="17" s="1"/>
  <c r="D14" i="17" s="1"/>
  <c r="K2" i="17"/>
  <c r="K3" i="17" s="1"/>
  <c r="K4" i="17" s="1"/>
  <c r="K5" i="17" s="1"/>
  <c r="K6" i="17" s="1"/>
  <c r="K7" i="17" s="1"/>
  <c r="K8" i="17" s="1"/>
  <c r="K9" i="17" s="1"/>
  <c r="K10" i="17" s="1"/>
  <c r="K11" i="17" s="1"/>
  <c r="K12" i="17" s="1"/>
  <c r="K13" i="17" s="1"/>
  <c r="K14" i="17" s="1"/>
  <c r="K15" i="17" s="1"/>
  <c r="K16" i="17" s="1"/>
  <c r="K17" i="17" s="1"/>
  <c r="K18" i="17" s="1"/>
  <c r="K19" i="17" s="1"/>
  <c r="K20" i="17" s="1"/>
  <c r="K21" i="17" s="1"/>
  <c r="K22" i="17" s="1"/>
  <c r="K23" i="17" s="1"/>
  <c r="K24" i="17" s="1"/>
  <c r="K25" i="17" s="1"/>
  <c r="K26" i="17" s="1"/>
  <c r="K27" i="17" s="1"/>
  <c r="K28" i="17" s="1"/>
  <c r="K29" i="17" s="1"/>
  <c r="K30" i="17" s="1"/>
  <c r="K31" i="17" s="1"/>
  <c r="K32" i="17" s="1"/>
  <c r="K33" i="17" s="1"/>
  <c r="K34" i="17" s="1"/>
  <c r="K35" i="17" s="1"/>
  <c r="K36" i="17" s="1"/>
  <c r="K37" i="17" s="1"/>
  <c r="K38" i="17" s="1"/>
  <c r="K39" i="17" s="1"/>
  <c r="K40" i="17" s="1"/>
  <c r="K41" i="17" s="1"/>
  <c r="K42" i="17" s="1"/>
  <c r="K43" i="17" s="1"/>
  <c r="K44" i="17" s="1"/>
  <c r="K45" i="17" s="1"/>
  <c r="K46" i="17" s="1"/>
  <c r="K47" i="17" s="1"/>
  <c r="K48" i="17" s="1"/>
  <c r="K49" i="17" s="1"/>
  <c r="J1" i="17"/>
  <c r="F40" i="16"/>
  <c r="F27" i="16" s="1"/>
  <c r="F39" i="16"/>
  <c r="D39" i="16"/>
  <c r="J39" i="16" s="1"/>
  <c r="H37" i="16"/>
  <c r="H39" i="16" s="1"/>
  <c r="F37" i="16"/>
  <c r="D37" i="16"/>
  <c r="D40" i="16" s="1"/>
  <c r="D27" i="16" s="1"/>
  <c r="J36" i="16"/>
  <c r="H36" i="16"/>
  <c r="F35" i="16"/>
  <c r="J35" i="16" s="1"/>
  <c r="J22" i="16" s="1"/>
  <c r="J34" i="16"/>
  <c r="H34" i="16"/>
  <c r="H21" i="16" s="1"/>
  <c r="J33" i="16"/>
  <c r="F33" i="16"/>
  <c r="D33" i="16"/>
  <c r="F32" i="16"/>
  <c r="F19" i="16" s="1"/>
  <c r="D32" i="16"/>
  <c r="J32" i="16" s="1"/>
  <c r="F26" i="16"/>
  <c r="H25" i="16"/>
  <c r="F23" i="16"/>
  <c r="D23" i="16"/>
  <c r="H22" i="16"/>
  <c r="F22" i="16"/>
  <c r="D22" i="16"/>
  <c r="F21" i="16"/>
  <c r="D21" i="16"/>
  <c r="H20" i="16"/>
  <c r="F20" i="16"/>
  <c r="H19" i="16"/>
  <c r="A15" i="16"/>
  <c r="F13" i="16"/>
  <c r="D13" i="16"/>
  <c r="F12" i="16"/>
  <c r="F25" i="16" s="1"/>
  <c r="D12" i="16"/>
  <c r="D25" i="16" s="1"/>
  <c r="F11" i="16"/>
  <c r="F14" i="16" s="1"/>
  <c r="D11" i="16"/>
  <c r="D14" i="16" s="1"/>
  <c r="H10" i="16"/>
  <c r="H23" i="16" s="1"/>
  <c r="F9" i="16"/>
  <c r="J9" i="16" s="1"/>
  <c r="H8" i="16"/>
  <c r="H11" i="16" s="1"/>
  <c r="F7" i="16"/>
  <c r="D7" i="16"/>
  <c r="J7" i="16" s="1"/>
  <c r="J20" i="16" s="1"/>
  <c r="D6" i="16"/>
  <c r="J6" i="16" s="1"/>
  <c r="K3" i="16"/>
  <c r="K4" i="16" s="1"/>
  <c r="K5" i="16" s="1"/>
  <c r="K6" i="16" s="1"/>
  <c r="K7" i="16" s="1"/>
  <c r="K8" i="16" s="1"/>
  <c r="K9" i="16" s="1"/>
  <c r="K10" i="16" s="1"/>
  <c r="K11" i="16" s="1"/>
  <c r="K12" i="16" s="1"/>
  <c r="K13" i="16" s="1"/>
  <c r="K14" i="16" s="1"/>
  <c r="K15" i="16" s="1"/>
  <c r="K16" i="16" s="1"/>
  <c r="K17" i="16" s="1"/>
  <c r="K18" i="16" s="1"/>
  <c r="K19" i="16" s="1"/>
  <c r="K20" i="16" s="1"/>
  <c r="K21" i="16" s="1"/>
  <c r="K22" i="16" s="1"/>
  <c r="K23" i="16" s="1"/>
  <c r="K24" i="16" s="1"/>
  <c r="K25" i="16" s="1"/>
  <c r="K26" i="16" s="1"/>
  <c r="K27" i="16" s="1"/>
  <c r="K28" i="16" s="1"/>
  <c r="K29" i="16" s="1"/>
  <c r="K30" i="16" s="1"/>
  <c r="K31" i="16" s="1"/>
  <c r="K32" i="16" s="1"/>
  <c r="K33" i="16" s="1"/>
  <c r="K34" i="16" s="1"/>
  <c r="K35" i="16" s="1"/>
  <c r="K36" i="16" s="1"/>
  <c r="K37" i="16" s="1"/>
  <c r="K38" i="16" s="1"/>
  <c r="K39" i="16" s="1"/>
  <c r="K40" i="16" s="1"/>
  <c r="K41" i="16" s="1"/>
  <c r="K42" i="16" s="1"/>
  <c r="K43" i="16" s="1"/>
  <c r="K44" i="16" s="1"/>
  <c r="K45" i="16" s="1"/>
  <c r="K46" i="16" s="1"/>
  <c r="K47" i="16" s="1"/>
  <c r="K48" i="16" s="1"/>
  <c r="K49" i="16" s="1"/>
  <c r="K2" i="16"/>
  <c r="D40" i="17" l="1"/>
  <c r="D27" i="17" s="1"/>
  <c r="D24" i="17"/>
  <c r="H13" i="16"/>
  <c r="H26" i="16" s="1"/>
  <c r="J21" i="16"/>
  <c r="J39" i="17"/>
  <c r="H13" i="17"/>
  <c r="H14" i="17" s="1"/>
  <c r="H24" i="17"/>
  <c r="H40" i="17"/>
  <c r="H39" i="17"/>
  <c r="J13" i="17"/>
  <c r="J23" i="17"/>
  <c r="F24" i="17"/>
  <c r="J19" i="16"/>
  <c r="J37" i="16"/>
  <c r="F24" i="16"/>
  <c r="D20" i="16"/>
  <c r="D24" i="16"/>
  <c r="D26" i="16"/>
  <c r="J8" i="16"/>
  <c r="J6" i="17"/>
  <c r="J11" i="17" s="1"/>
  <c r="J9" i="17"/>
  <c r="J22" i="17" s="1"/>
  <c r="D19" i="17"/>
  <c r="D25" i="17"/>
  <c r="J32" i="17"/>
  <c r="D20" i="17"/>
  <c r="D26" i="17"/>
  <c r="J34" i="17"/>
  <c r="J21" i="17" s="1"/>
  <c r="F40" i="17"/>
  <c r="F27" i="17" s="1"/>
  <c r="H40" i="16"/>
  <c r="D19" i="16"/>
  <c r="J10" i="17"/>
  <c r="J12" i="16"/>
  <c r="J25" i="16" s="1"/>
  <c r="J10" i="16"/>
  <c r="J23" i="16" s="1"/>
  <c r="F11" i="17"/>
  <c r="F14" i="17" s="1"/>
  <c r="J55" i="6"/>
  <c r="I55" i="6"/>
  <c r="H55" i="6"/>
  <c r="E55" i="6"/>
  <c r="D55" i="6"/>
  <c r="J54" i="6"/>
  <c r="I54" i="6"/>
  <c r="H54" i="6"/>
  <c r="E54" i="6"/>
  <c r="D54" i="6"/>
  <c r="J53" i="6"/>
  <c r="I53" i="6"/>
  <c r="H53" i="6"/>
  <c r="E53" i="6"/>
  <c r="D53" i="6"/>
  <c r="J51" i="6"/>
  <c r="I51" i="6"/>
  <c r="H51" i="6"/>
  <c r="E51" i="6"/>
  <c r="D51" i="6"/>
  <c r="J50" i="6"/>
  <c r="I50" i="6"/>
  <c r="H50" i="6"/>
  <c r="E50" i="6"/>
  <c r="D50" i="6"/>
  <c r="J49" i="6"/>
  <c r="I49" i="6"/>
  <c r="H49" i="6"/>
  <c r="E49" i="6"/>
  <c r="D49" i="6"/>
  <c r="J48" i="6"/>
  <c r="I48" i="6"/>
  <c r="H48" i="6"/>
  <c r="E48" i="6"/>
  <c r="D48" i="6"/>
  <c r="J47" i="6"/>
  <c r="I47" i="6"/>
  <c r="H47" i="6"/>
  <c r="E47" i="6"/>
  <c r="D47" i="6"/>
  <c r="J46" i="6"/>
  <c r="I46" i="6"/>
  <c r="H46" i="6"/>
  <c r="E46" i="6"/>
  <c r="D46" i="6"/>
  <c r="F38" i="6"/>
  <c r="L38" i="6" s="1"/>
  <c r="F15" i="6"/>
  <c r="L15" i="6" s="1"/>
  <c r="F37" i="6"/>
  <c r="L37" i="6" s="1"/>
  <c r="F36" i="6"/>
  <c r="L36" i="6" s="1"/>
  <c r="J35" i="6"/>
  <c r="J39" i="6" s="1"/>
  <c r="I35" i="6"/>
  <c r="I39" i="6" s="1"/>
  <c r="H35" i="6"/>
  <c r="H39" i="6" s="1"/>
  <c r="E35" i="6"/>
  <c r="E39" i="6" s="1"/>
  <c r="D35" i="6"/>
  <c r="D39" i="6" s="1"/>
  <c r="F34" i="6"/>
  <c r="L34" i="6" s="1"/>
  <c r="F33" i="6"/>
  <c r="L33" i="6" s="1"/>
  <c r="F32" i="6"/>
  <c r="L32" i="6" s="1"/>
  <c r="F31" i="6"/>
  <c r="L31" i="6" s="1"/>
  <c r="L48" i="6" s="1"/>
  <c r="F30" i="6"/>
  <c r="L30" i="6" s="1"/>
  <c r="F29" i="6"/>
  <c r="L29" i="6" s="1"/>
  <c r="F14" i="6"/>
  <c r="L14" i="6" s="1"/>
  <c r="F13" i="6"/>
  <c r="L13" i="6" s="1"/>
  <c r="J12" i="6"/>
  <c r="J16" i="6" s="1"/>
  <c r="I12" i="6"/>
  <c r="I16" i="6" s="1"/>
  <c r="H12" i="6"/>
  <c r="H16" i="6" s="1"/>
  <c r="E12" i="6"/>
  <c r="E16" i="6" s="1"/>
  <c r="D12" i="6"/>
  <c r="D16" i="6" s="1"/>
  <c r="F11" i="6"/>
  <c r="L11" i="6" s="1"/>
  <c r="F10" i="6"/>
  <c r="L10" i="6" s="1"/>
  <c r="F9" i="6"/>
  <c r="L9" i="6" s="1"/>
  <c r="F8" i="6"/>
  <c r="L8" i="6" s="1"/>
  <c r="F7" i="6"/>
  <c r="L7" i="6" s="1"/>
  <c r="F6" i="6"/>
  <c r="L6" i="6" s="1"/>
  <c r="M2" i="6"/>
  <c r="M3" i="6" s="1"/>
  <c r="M4" i="6" s="1"/>
  <c r="M5" i="6" s="1"/>
  <c r="M6" i="6" s="1"/>
  <c r="M7" i="6" s="1"/>
  <c r="M8" i="6" s="1"/>
  <c r="M9" i="6" s="1"/>
  <c r="M10" i="6" s="1"/>
  <c r="M11" i="6" s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M37" i="6" s="1"/>
  <c r="M38" i="6" s="1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M49" i="6" s="1"/>
  <c r="M50" i="6" s="1"/>
  <c r="M51" i="6" s="1"/>
  <c r="M52" i="6" s="1"/>
  <c r="M53" i="6" s="1"/>
  <c r="M54" i="6" s="1"/>
  <c r="M55" i="6" s="1"/>
  <c r="M56" i="6" s="1"/>
  <c r="J40" i="16" l="1"/>
  <c r="J11" i="16"/>
  <c r="J14" i="16" s="1"/>
  <c r="J26" i="17"/>
  <c r="J14" i="17"/>
  <c r="J13" i="16"/>
  <c r="J26" i="16" s="1"/>
  <c r="H14" i="16"/>
  <c r="H27" i="16"/>
  <c r="H26" i="17"/>
  <c r="H27" i="17"/>
  <c r="J19" i="17"/>
  <c r="J37" i="17"/>
  <c r="L55" i="6"/>
  <c r="L47" i="6"/>
  <c r="L53" i="6"/>
  <c r="L54" i="6"/>
  <c r="F53" i="6"/>
  <c r="L49" i="6"/>
  <c r="L51" i="6"/>
  <c r="L46" i="6"/>
  <c r="F47" i="6"/>
  <c r="D56" i="6"/>
  <c r="L50" i="6"/>
  <c r="E56" i="6"/>
  <c r="H56" i="6"/>
  <c r="F51" i="6"/>
  <c r="J52" i="6"/>
  <c r="F50" i="6"/>
  <c r="F46" i="6"/>
  <c r="D52" i="6"/>
  <c r="F54" i="6"/>
  <c r="I56" i="6"/>
  <c r="F49" i="6"/>
  <c r="E52" i="6"/>
  <c r="H52" i="6"/>
  <c r="F55" i="6"/>
  <c r="J56" i="6"/>
  <c r="F48" i="6"/>
  <c r="I52" i="6"/>
  <c r="F12" i="6"/>
  <c r="F16" i="6" s="1"/>
  <c r="F35" i="6"/>
  <c r="J40" i="17" l="1"/>
  <c r="J27" i="17" s="1"/>
  <c r="J24" i="17"/>
  <c r="J27" i="16"/>
  <c r="J24" i="16"/>
  <c r="L12" i="6"/>
  <c r="L16" i="6" s="1"/>
  <c r="L35" i="6"/>
  <c r="F52" i="6"/>
  <c r="F39" i="6"/>
  <c r="F56" i="6" l="1"/>
  <c r="L39" i="6"/>
  <c r="L52" i="6"/>
  <c r="L56" i="6" l="1"/>
</calcChain>
</file>

<file path=xl/sharedStrings.xml><?xml version="1.0" encoding="utf-8"?>
<sst xmlns="http://schemas.openxmlformats.org/spreadsheetml/2006/main" count="565" uniqueCount="143">
  <si>
    <t>CORRUPT ENTITY     &gt;</t>
  </si>
  <si>
    <t>FLORIDA HEALTH SCIENCES CENTER, INC AND SUBSIDIARIES</t>
  </si>
  <si>
    <t>CORRUPT SUBSIDIARY &gt;</t>
  </si>
  <si>
    <t>CORRUPT CPA FIRM   &gt;</t>
  </si>
  <si>
    <t>KPMG, LLP (TAMPA FLORIDA OFFICE)</t>
  </si>
  <si>
    <t>DESCRIPTION</t>
  </si>
  <si>
    <t>SUB-TOTAL</t>
  </si>
  <si>
    <t xml:space="preserve">NET ASSETS </t>
  </si>
  <si>
    <t>OPERATING EXPENSES</t>
  </si>
  <si>
    <t>CHANGE IN NET ASSETS</t>
  </si>
  <si>
    <t>REV</t>
  </si>
  <si>
    <t>EXP</t>
  </si>
  <si>
    <t>OTH</t>
  </si>
  <si>
    <t>CTG</t>
  </si>
  <si>
    <t xml:space="preserve">OTH CHGS IN </t>
  </si>
  <si>
    <t xml:space="preserve">NON-OP </t>
  </si>
  <si>
    <t xml:space="preserve">NET PSR </t>
  </si>
  <si>
    <t xml:space="preserve">SUB-TOTAL </t>
  </si>
  <si>
    <t xml:space="preserve">OTHER REV </t>
  </si>
  <si>
    <t xml:space="preserve">+ OP EXPS </t>
  </si>
  <si>
    <t>PATIENT SVC REV AR</t>
  </si>
  <si>
    <t>COLUMN = A</t>
  </si>
  <si>
    <t>B</t>
  </si>
  <si>
    <t>D</t>
  </si>
  <si>
    <t>E</t>
  </si>
  <si>
    <t>F</t>
  </si>
  <si>
    <t>H</t>
  </si>
  <si>
    <t>I</t>
  </si>
  <si>
    <t>L</t>
  </si>
  <si>
    <t>J</t>
  </si>
  <si>
    <t>PATIENT SVC REV $INH</t>
  </si>
  <si>
    <t>https://rumble.com/search/all?q=tgh-embezzle</t>
  </si>
  <si>
    <t>DISPROPORTIONATE SHR</t>
  </si>
  <si>
    <t>OTHER REVENUE</t>
  </si>
  <si>
    <t xml:space="preserve">BAD DEBT </t>
  </si>
  <si>
    <t>TAMPA GENERAL HOSPITAL (TGH)</t>
  </si>
  <si>
    <t>PER BRUNN</t>
  </si>
  <si>
    <t>AR = PATIENT</t>
  </si>
  <si>
    <t>ACCOUNTS RECEIVABLE</t>
  </si>
  <si>
    <t>SCF = STATEMENTS OF</t>
  </si>
  <si>
    <t>CASH FLOWS (REPORT)</t>
  </si>
  <si>
    <t>PER TGH</t>
  </si>
  <si>
    <t>$INH = CASH IN HAND</t>
  </si>
  <si>
    <t>BD = BAD DEBT</t>
  </si>
  <si>
    <t xml:space="preserve">* -1 &amp; CASH </t>
  </si>
  <si>
    <t>COLUMN L IS "NET ASSETS TIMES -1 &amp; CASH TIMES +1"</t>
  </si>
  <si>
    <t xml:space="preserve">   PSR</t>
  </si>
  <si>
    <t xml:space="preserve">  $INH</t>
  </si>
  <si>
    <t>NOTE:  OTHER THAN "BAD DEBT" - THE SCF REPORT</t>
  </si>
  <si>
    <t>PROPERLY INCREASED (DECREASED) CASH.</t>
  </si>
  <si>
    <t xml:space="preserve"> GDR = GOOD DEBT REV</t>
  </si>
  <si>
    <t xml:space="preserve"> BDE = BAD  DEBT EXP</t>
  </si>
  <si>
    <t>PATIENT SVC REV GDR</t>
  </si>
  <si>
    <t>OPERATING EXP - BDE</t>
  </si>
  <si>
    <t>&lt; VALUE IS ON THE AUDIT REPORT</t>
  </si>
  <si>
    <t>BD CONTRA REV, FRAUD</t>
  </si>
  <si>
    <t>ALL OTHER LINE ITEMS</t>
  </si>
  <si>
    <t>EXTRA 2  MINUS  EXTRA 1</t>
  </si>
  <si>
    <t>&lt; AUDIT REPORT SHOULD HAVE THIS</t>
  </si>
  <si>
    <t>D2 MINUS D1</t>
  </si>
  <si>
    <t>BOOK D - PAGE 2</t>
  </si>
  <si>
    <t xml:space="preserve"> </t>
  </si>
  <si>
    <t>PER BRUNN, CPA (PA)</t>
  </si>
  <si>
    <t>FY = FISCAL YEAR</t>
  </si>
  <si>
    <t>GAAP COMPLIANT</t>
  </si>
  <si>
    <t xml:space="preserve">+1 *  CASH, AND </t>
  </si>
  <si>
    <t>COMMENT</t>
  </si>
  <si>
    <t xml:space="preserve">-1 * NET ASSETS </t>
  </si>
  <si>
    <t>OPERATING EXPS = OP-X</t>
  </si>
  <si>
    <t>AUDIT REPORT - BRUNN</t>
  </si>
  <si>
    <t>TAX RETURN - - BRUNN</t>
  </si>
  <si>
    <t>MIDDLE = BOTTOM - TOP</t>
  </si>
  <si>
    <t>REV = REVENUE</t>
  </si>
  <si>
    <t>RESULT OF TGH ILLEGAL ROWS</t>
  </si>
  <si>
    <t>IRS TAX FORM 990</t>
  </si>
  <si>
    <t>PER TGH &amp; KPMG, LLP</t>
  </si>
  <si>
    <t>EXP = EXPENSE</t>
  </si>
  <si>
    <t>TAX RETURN - - TGH</t>
  </si>
  <si>
    <r>
      <t xml:space="preserve">ABOA    =    ACCRUAL BASIS OF ACCOUNTING    =    </t>
    </r>
    <r>
      <rPr>
        <b/>
        <sz val="14"/>
        <color rgb="FF00B050"/>
        <rFont val="Arial Narrow"/>
        <family val="2"/>
      </rPr>
      <t>CASH-IN-HAND</t>
    </r>
    <r>
      <rPr>
        <b/>
        <sz val="14"/>
        <rFont val="Arial Narrow"/>
        <family val="2"/>
      </rPr>
      <t xml:space="preserve"> REV    +    BALANCE SHEET </t>
    </r>
    <r>
      <rPr>
        <b/>
        <sz val="14"/>
        <color rgb="FFFF0000"/>
        <rFont val="Arial Narrow"/>
        <family val="2"/>
      </rPr>
      <t>PATIENT ACCOUNTS RECEIVABLE</t>
    </r>
    <r>
      <rPr>
        <b/>
        <sz val="14"/>
        <rFont val="Arial Narrow"/>
        <family val="2"/>
      </rPr>
      <t xml:space="preserve"> REV</t>
    </r>
  </si>
  <si>
    <t>BLUE BORDER = $0</t>
  </si>
  <si>
    <t>GAAP = GENERALLY ACCEPTED ACCOUNTING PRINCIPLES</t>
  </si>
  <si>
    <t>BOOK D         PAGE 3</t>
  </si>
  <si>
    <t>NOTE:  THIS PAGE IS DERIVED FROM BOOK A</t>
  </si>
  <si>
    <t>&lt; THIS, TOO</t>
  </si>
  <si>
    <t xml:space="preserve">REVENUE </t>
  </si>
  <si>
    <r>
      <t>https://</t>
    </r>
    <r>
      <rPr>
        <b/>
        <sz val="25"/>
        <color rgb="FF0000FF"/>
        <rFont val="Courier New"/>
        <family val="1"/>
      </rPr>
      <t>i</t>
    </r>
    <r>
      <rPr>
        <b/>
        <sz val="25"/>
        <rFont val="Courier New"/>
        <family val="1"/>
      </rPr>
      <t>can</t>
    </r>
    <r>
      <rPr>
        <b/>
        <sz val="25"/>
        <color rgb="FF00B050"/>
        <rFont val="Courier New"/>
        <family val="1"/>
      </rPr>
      <t>fund</t>
    </r>
    <r>
      <rPr>
        <b/>
        <sz val="25"/>
        <rFont val="Courier New"/>
        <family val="1"/>
      </rPr>
      <t>the</t>
    </r>
    <r>
      <rPr>
        <b/>
        <sz val="25"/>
        <color rgb="FF0000FF"/>
        <rFont val="Courier New"/>
        <family val="1"/>
      </rPr>
      <t>USA</t>
    </r>
    <r>
      <rPr>
        <b/>
        <sz val="25"/>
        <color rgb="FFFF0000"/>
        <rFont val="Courier New"/>
        <family val="1"/>
      </rPr>
      <t>.com/</t>
    </r>
  </si>
  <si>
    <t>EXP VALUES AFTER OP-X</t>
  </si>
  <si>
    <t>REQ'D 2 = TAX RETURN</t>
  </si>
  <si>
    <t>POSITIVE &amp; NEGATIVE</t>
  </si>
  <si>
    <t>NEGATIVE &amp; POSITIVE</t>
  </si>
  <si>
    <r>
      <t xml:space="preserve">GDR &amp; </t>
    </r>
    <r>
      <rPr>
        <b/>
        <sz val="14"/>
        <color rgb="FFFF0000"/>
        <rFont val="Courier New"/>
        <family val="1"/>
      </rPr>
      <t>BDE</t>
    </r>
    <r>
      <rPr>
        <b/>
        <sz val="14"/>
        <rFont val="Courier New"/>
        <family val="1"/>
      </rPr>
      <t xml:space="preserve"> - REVERSE</t>
    </r>
  </si>
  <si>
    <r>
      <t xml:space="preserve">GDR &amp; </t>
    </r>
    <r>
      <rPr>
        <b/>
        <sz val="14"/>
        <color rgb="FFFF0000"/>
        <rFont val="Courier New"/>
        <family val="1"/>
      </rPr>
      <t>BDE</t>
    </r>
    <r>
      <rPr>
        <b/>
        <sz val="14"/>
        <rFont val="Courier New"/>
        <family val="1"/>
      </rPr>
      <t xml:space="preserve"> - REAL LIFE</t>
    </r>
  </si>
  <si>
    <t>&lt;</t>
  </si>
  <si>
    <t xml:space="preserve">EXPENSE </t>
  </si>
  <si>
    <t xml:space="preserve">OTHER </t>
  </si>
  <si>
    <r>
      <rPr>
        <b/>
        <sz val="14"/>
        <color rgb="FFFF0000"/>
        <rFont val="Courier New"/>
        <family val="1"/>
      </rPr>
      <t>NEGATIVE</t>
    </r>
    <r>
      <rPr>
        <b/>
        <sz val="14"/>
        <rFont val="Courier New"/>
        <family val="1"/>
      </rPr>
      <t xml:space="preserve"> &amp; POSITIVE</t>
    </r>
  </si>
  <si>
    <r>
      <t xml:space="preserve">POSITIVE &amp; </t>
    </r>
    <r>
      <rPr>
        <b/>
        <sz val="14"/>
        <color rgb="FFFF0000"/>
        <rFont val="Courier New"/>
        <family val="1"/>
      </rPr>
      <t>NEGATIVE</t>
    </r>
  </si>
  <si>
    <t>TAX RETURN - GAAP</t>
  </si>
  <si>
    <t>TAX RETURN - DIFF</t>
  </si>
  <si>
    <t>PUSH (FORCED) VALUES</t>
  </si>
  <si>
    <t>AUDIT REPORT - TGH</t>
  </si>
  <si>
    <t>AUDIT REPORT - DIFF</t>
  </si>
  <si>
    <r>
      <t>https://</t>
    </r>
    <r>
      <rPr>
        <b/>
        <sz val="52"/>
        <color rgb="FF0000FF"/>
        <rFont val="Arial Narrow"/>
        <family val="2"/>
      </rPr>
      <t>i</t>
    </r>
    <r>
      <rPr>
        <b/>
        <sz val="52"/>
        <rFont val="Arial Narrow"/>
        <family val="2"/>
      </rPr>
      <t>can</t>
    </r>
    <r>
      <rPr>
        <b/>
        <sz val="52"/>
        <color rgb="FF00B050"/>
        <rFont val="Arial Narrow"/>
        <family val="2"/>
      </rPr>
      <t>fund</t>
    </r>
    <r>
      <rPr>
        <b/>
        <sz val="52"/>
        <rFont val="Arial Narrow"/>
        <family val="2"/>
      </rPr>
      <t>the</t>
    </r>
    <r>
      <rPr>
        <b/>
        <sz val="52"/>
        <color rgb="FF0000FF"/>
        <rFont val="Arial Narrow"/>
        <family val="2"/>
      </rPr>
      <t>USA</t>
    </r>
    <r>
      <rPr>
        <b/>
        <sz val="52"/>
        <color rgb="FFFF0000"/>
        <rFont val="Arial Narrow"/>
        <family val="2"/>
      </rPr>
      <t>.com/</t>
    </r>
  </si>
  <si>
    <t>2 POSITIVE VALUES                 CELLS F12, F13  &lt;</t>
  </si>
  <si>
    <t>EXTRA EXP TO ROW 27</t>
  </si>
  <si>
    <t>BEFORE THE FY-2019-2018 AUDIT REPORT, ROW 33 WAS FOR CONTRA REVENUE, AND AFTER THAT, ROW 33 IS FOR FASB ASU 2014-09</t>
  </si>
  <si>
    <t>ON THE AUDIT REPORT</t>
  </si>
  <si>
    <t>VIOTAR = VALUE IS</t>
  </si>
  <si>
    <t xml:space="preserve">VIOTAR ^ </t>
  </si>
  <si>
    <t>VIOTAR - ALL 3 &gt;</t>
  </si>
  <si>
    <t>VIOTAR CELL D33</t>
  </si>
  <si>
    <t>CELL F35 VALUES OTAR</t>
  </si>
  <si>
    <t>CELL H36 VALUES OTAR</t>
  </si>
  <si>
    <t>TAX RETURN - REAL &gt;</t>
  </si>
  <si>
    <t>CELL H34 VALUES OTAR</t>
  </si>
  <si>
    <t>BAD DEBT IN CELLS F9 &amp; F35 &lt;</t>
  </si>
  <si>
    <t>CELL H8  VALUES OTAR</t>
  </si>
  <si>
    <t>CELL F9  VALUES OTAR</t>
  </si>
  <si>
    <t>CELL H10 VALUES OTAR</t>
  </si>
  <si>
    <t>CASH-IN HAND + PT AR</t>
  </si>
  <si>
    <t>GDR = (POSITIVE)                         GOOD DEBT REVENUE</t>
  </si>
  <si>
    <t>BDE = (NEGATIVE)                         BAD DEBT EXPENSE</t>
  </si>
  <si>
    <t>PT AR = PATIENT             ACCTS RECEIVABLE</t>
  </si>
  <si>
    <t>2018-A</t>
  </si>
  <si>
    <t>A</t>
  </si>
  <si>
    <t>U</t>
  </si>
  <si>
    <t>T</t>
  </si>
  <si>
    <t>X</t>
  </si>
  <si>
    <t>FY-2018 TAX FY-2018 / 2017 AUDIT</t>
  </si>
  <si>
    <t xml:space="preserve">&lt; J32 MOVES </t>
  </si>
  <si>
    <t>FY-2023 TAX FY-2023 / 2022 AUDIT</t>
  </si>
  <si>
    <t>ABOA REV - SEE ROW 41</t>
  </si>
  <si>
    <t>OTHER REV - AFTER PSR</t>
  </si>
  <si>
    <r>
      <t>FY-</t>
    </r>
    <r>
      <rPr>
        <b/>
        <sz val="16"/>
        <color rgb="FFFF0000"/>
        <rFont val="Courier New"/>
        <family val="1"/>
      </rPr>
      <t>2018</t>
    </r>
    <r>
      <rPr>
        <b/>
        <sz val="16"/>
        <rFont val="Courier New"/>
        <family val="1"/>
      </rPr>
      <t xml:space="preserve"> / 2017</t>
    </r>
  </si>
  <si>
    <t>AUDIT   REPORT</t>
  </si>
  <si>
    <t>ROW 56, BELOW, IS</t>
  </si>
  <si>
    <t>ROW 24 ON PAGE 3.</t>
  </si>
  <si>
    <t>FY-2018 EXTRA (D) 1</t>
  </si>
  <si>
    <t>FY-2018 EXTRA (D) 2</t>
  </si>
  <si>
    <t>VALUES ARE PER TGH &gt;</t>
  </si>
  <si>
    <t>BOOK D - PAGE 2 OF 4</t>
  </si>
  <si>
    <t xml:space="preserve">       REVENUE = REV</t>
  </si>
  <si>
    <t xml:space="preserve">       EXPENSE = EXP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</si>
</sst>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7">
    <font>
      <sz val="14"/>
      <color theme="1"/>
      <name val="ArialNarrow"/>
      <family val="2"/>
    </font>
    <font>
      <b/>
      <sz val="14"/>
      <color rgb="FFFF0000"/>
      <name val="Courier New"/>
      <family val="1"/>
    </font>
    <font>
      <b/>
      <sz val="14"/>
      <color rgb="FF0000FF"/>
      <name val="Arial Narrow"/>
      <family val="2"/>
    </font>
    <font>
      <b/>
      <sz val="14"/>
      <name val="Courier New"/>
      <family val="1"/>
    </font>
    <font>
      <sz val="14"/>
      <name val="Arial"/>
      <family val="2"/>
    </font>
    <font>
      <sz val="14"/>
      <name val="Arial Narrow"/>
      <family val="2"/>
    </font>
    <font>
      <b/>
      <sz val="14"/>
      <color rgb="FF00B050"/>
      <name val="Courier New"/>
      <family val="1"/>
    </font>
    <font>
      <b/>
      <sz val="14"/>
      <name val="Arial Narrow"/>
      <family val="2"/>
    </font>
    <font>
      <b/>
      <sz val="24"/>
      <color rgb="FFFF0000"/>
      <name val="Arial Narrow"/>
      <family val="2"/>
    </font>
    <font>
      <b/>
      <sz val="26"/>
      <color rgb="FF0000FF"/>
      <name val="Arial Narrow"/>
      <family val="2"/>
    </font>
    <font>
      <b/>
      <sz val="22"/>
      <color rgb="FF993300"/>
      <name val="Courier New"/>
      <family val="1"/>
    </font>
    <font>
      <b/>
      <sz val="28"/>
      <color rgb="FFFFFF00"/>
      <name val="Arial"/>
      <family val="2"/>
    </font>
    <font>
      <b/>
      <sz val="27"/>
      <color rgb="FFFFFF00"/>
      <name val="Arial Narrow"/>
      <family val="2"/>
    </font>
    <font>
      <b/>
      <sz val="26"/>
      <color rgb="FFC00000"/>
      <name val="Arial Narrow"/>
      <family val="2"/>
    </font>
    <font>
      <b/>
      <sz val="14"/>
      <color rgb="FFC00000"/>
      <name val="Courier New"/>
      <family val="1"/>
    </font>
    <font>
      <b/>
      <sz val="20"/>
      <color rgb="FF00B050"/>
      <name val="Courier New"/>
      <family val="1"/>
    </font>
    <font>
      <b/>
      <sz val="30"/>
      <color rgb="FFC00000"/>
      <name val="Arial Narrow"/>
      <family val="2"/>
    </font>
    <font>
      <b/>
      <sz val="14"/>
      <color rgb="FF0000FF"/>
      <name val="Courier New"/>
      <family val="1"/>
    </font>
    <font>
      <b/>
      <sz val="14"/>
      <color rgb="FFFFFF00"/>
      <name val="Courier New"/>
      <family val="1"/>
    </font>
    <font>
      <sz val="14"/>
      <color rgb="FFFF0000"/>
      <name val="Arial Narrow"/>
      <family val="2"/>
    </font>
    <font>
      <b/>
      <sz val="14"/>
      <color rgb="FF0000FF"/>
      <name val="Arial"/>
      <family val="2"/>
    </font>
    <font>
      <b/>
      <sz val="14"/>
      <color rgb="FFFFFF00"/>
      <name val="Arial"/>
      <family val="2"/>
    </font>
    <font>
      <b/>
      <sz val="14"/>
      <color rgb="FFFF0000"/>
      <name val="Arial Narrow"/>
      <family val="2"/>
    </font>
    <font>
      <b/>
      <sz val="19"/>
      <color rgb="FF0000FF"/>
      <name val="Courier New"/>
      <family val="1"/>
    </font>
    <font>
      <b/>
      <sz val="14"/>
      <color rgb="FF00B050"/>
      <name val="Arial Narrow"/>
      <family val="2"/>
    </font>
    <font>
      <b/>
      <sz val="36"/>
      <color rgb="FFFF0000"/>
      <name val="Courier New"/>
      <family val="1"/>
    </font>
    <font>
      <b/>
      <sz val="26"/>
      <color rgb="FFFFFF00"/>
      <name val="Arial Narrow"/>
      <family val="2"/>
    </font>
    <font>
      <b/>
      <sz val="32"/>
      <color rgb="FFC00000"/>
      <name val="Arial Narrow"/>
      <family val="2"/>
    </font>
    <font>
      <b/>
      <sz val="24"/>
      <color rgb="FFC00000"/>
      <name val="Courier New"/>
      <family val="1"/>
    </font>
    <font>
      <sz val="14"/>
      <color rgb="FF0000FF"/>
      <name val="Arial Narrow"/>
      <family val="2"/>
    </font>
    <font>
      <b/>
      <sz val="25"/>
      <color rgb="FFFF0000"/>
      <name val="Courier New"/>
      <family val="1"/>
    </font>
    <font>
      <b/>
      <sz val="25"/>
      <color rgb="FF0000FF"/>
      <name val="Courier New"/>
      <family val="1"/>
    </font>
    <font>
      <b/>
      <sz val="25"/>
      <name val="Courier New"/>
      <family val="1"/>
    </font>
    <font>
      <b/>
      <sz val="25"/>
      <color rgb="FF00B050"/>
      <name val="Courier New"/>
      <family val="1"/>
    </font>
    <font>
      <b/>
      <sz val="26"/>
      <name val="Arial Narrow"/>
      <family val="2"/>
    </font>
    <font>
      <b/>
      <sz val="52"/>
      <color rgb="FFFF0000"/>
      <name val="Arial Narrow"/>
      <family val="2"/>
    </font>
    <font>
      <b/>
      <sz val="52"/>
      <color rgb="FF0000FF"/>
      <name val="Arial Narrow"/>
      <family val="2"/>
    </font>
    <font>
      <b/>
      <sz val="52"/>
      <name val="Arial Narrow"/>
      <family val="2"/>
    </font>
    <font>
      <b/>
      <sz val="52"/>
      <color rgb="FF00B050"/>
      <name val="Arial Narrow"/>
      <family val="2"/>
    </font>
    <font>
      <b/>
      <sz val="16"/>
      <name val="Courier New"/>
      <family val="1"/>
    </font>
    <font>
      <b/>
      <sz val="14"/>
      <color rgb="FFFFFF00"/>
      <name val="Arial Narrow"/>
      <family val="2"/>
    </font>
    <font>
      <sz val="28"/>
      <name val="Arial Narrow"/>
      <family val="2"/>
    </font>
    <font>
      <b/>
      <sz val="14"/>
      <name val="Arial"/>
      <family val="2"/>
    </font>
    <font>
      <b/>
      <sz val="18"/>
      <color rgb="FFC00000"/>
      <name val="Courier New"/>
      <family val="1"/>
    </font>
    <font>
      <b/>
      <sz val="18"/>
      <name val="Arial Narrow"/>
      <family val="2"/>
    </font>
    <font>
      <sz val="14"/>
      <color theme="1"/>
      <name val="ArialNarrow"/>
      <family val="2"/>
    </font>
    <font>
      <b/>
      <sz val="16"/>
      <color rgb="FFFF0000"/>
      <name val="Courier New"/>
      <family val="1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7FD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BFFBE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00B05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  <border>
      <left style="thin">
        <color indexed="64"/>
      </left>
      <right/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0000FF"/>
      </top>
      <bottom/>
      <diagonal/>
    </border>
    <border>
      <left style="thin">
        <color indexed="64"/>
      </left>
      <right style="thin">
        <color indexed="64"/>
      </right>
      <top style="medium">
        <color rgb="FF00B050"/>
      </top>
      <bottom/>
      <diagonal/>
    </border>
    <border>
      <left style="thick">
        <color rgb="FF0000FF"/>
      </left>
      <right/>
      <top/>
      <bottom/>
      <diagonal/>
    </border>
    <border>
      <left style="thick">
        <color rgb="FF0000FF"/>
      </left>
      <right style="thin">
        <color auto="1"/>
      </right>
      <top/>
      <bottom/>
      <diagonal/>
    </border>
    <border>
      <left style="thin">
        <color indexed="64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 style="thick">
        <color rgb="FF0000FF"/>
      </left>
      <right/>
      <top style="medium">
        <color rgb="FF00B050"/>
      </top>
      <bottom/>
      <diagonal/>
    </border>
    <border>
      <left style="thick">
        <color rgb="FF0000FF"/>
      </left>
      <right style="thin">
        <color auto="1"/>
      </right>
      <top style="medium">
        <color rgb="FF00B050"/>
      </top>
      <bottom/>
      <diagonal/>
    </border>
    <border>
      <left/>
      <right style="thin">
        <color indexed="64"/>
      </right>
      <top style="medium">
        <color rgb="FF00B050"/>
      </top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/>
      <diagonal/>
    </border>
    <border>
      <left style="thick">
        <color rgb="FF0000FF"/>
      </left>
      <right style="thick">
        <color rgb="FF0000FF"/>
      </right>
      <top/>
      <bottom style="thick">
        <color rgb="FF0000FF"/>
      </bottom>
      <diagonal/>
    </border>
    <border>
      <left/>
      <right style="thick">
        <color rgb="FF0000FF"/>
      </right>
      <top style="thick">
        <color rgb="FF0000FF"/>
      </top>
      <bottom style="thick">
        <color rgb="FF0000FF"/>
      </bottom>
      <diagonal/>
    </border>
    <border>
      <left/>
      <right style="thick">
        <color rgb="FF0000FF"/>
      </right>
      <top/>
      <bottom/>
      <diagonal/>
    </border>
    <border>
      <left style="thin">
        <color indexed="64"/>
      </left>
      <right style="thick">
        <color rgb="FF0000FF"/>
      </right>
      <top/>
      <bottom/>
      <diagonal/>
    </border>
    <border>
      <left style="thin">
        <color auto="1"/>
      </left>
      <right style="thin">
        <color auto="1"/>
      </right>
      <top style="thick">
        <color rgb="FF0000FF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45" fillId="0" borderId="0" applyFont="0" applyFill="0" applyBorder="0" applyAlignment="0" applyProtection="0"/>
  </cellStyleXfs>
  <cellXfs count="255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37" fontId="4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vertical="center"/>
    </xf>
    <xf numFmtId="37" fontId="1" fillId="0" borderId="0" xfId="0" applyNumberFormat="1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49" fontId="3" fillId="2" borderId="9" xfId="0" applyNumberFormat="1" applyFont="1" applyFill="1" applyBorder="1" applyAlignment="1">
      <alignment vertical="center"/>
    </xf>
    <xf numFmtId="37" fontId="5" fillId="2" borderId="9" xfId="0" quotePrefix="1" applyNumberFormat="1" applyFont="1" applyFill="1" applyBorder="1" applyAlignment="1">
      <alignment horizontal="right" vertical="center"/>
    </xf>
    <xf numFmtId="49" fontId="3" fillId="0" borderId="6" xfId="0" applyNumberFormat="1" applyFont="1" applyBorder="1" applyAlignment="1">
      <alignment vertical="center"/>
    </xf>
    <xf numFmtId="37" fontId="5" fillId="0" borderId="6" xfId="0" applyNumberFormat="1" applyFont="1" applyBorder="1" applyAlignment="1">
      <alignment vertical="center"/>
    </xf>
    <xf numFmtId="37" fontId="5" fillId="0" borderId="9" xfId="0" applyNumberFormat="1" applyFont="1" applyBorder="1" applyAlignment="1">
      <alignment vertical="center"/>
    </xf>
    <xf numFmtId="37" fontId="5" fillId="0" borderId="12" xfId="0" applyNumberFormat="1" applyFont="1" applyBorder="1" applyAlignment="1">
      <alignment vertical="center"/>
    </xf>
    <xf numFmtId="37" fontId="5" fillId="2" borderId="1" xfId="0" quotePrefix="1" applyNumberFormat="1" applyFont="1" applyFill="1" applyBorder="1" applyAlignment="1">
      <alignment horizontal="right" vertical="center"/>
    </xf>
    <xf numFmtId="37" fontId="5" fillId="2" borderId="6" xfId="0" quotePrefix="1" applyNumberFormat="1" applyFont="1" applyFill="1" applyBorder="1" applyAlignment="1">
      <alignment horizontal="right" vertical="center"/>
    </xf>
    <xf numFmtId="49" fontId="3" fillId="0" borderId="0" xfId="0" applyNumberFormat="1" applyFont="1" applyAlignment="1">
      <alignment vertical="center"/>
    </xf>
    <xf numFmtId="37" fontId="4" fillId="0" borderId="0" xfId="0" applyNumberFormat="1" applyFont="1" applyAlignment="1">
      <alignment horizontal="center" vertical="center"/>
    </xf>
    <xf numFmtId="49" fontId="3" fillId="0" borderId="3" xfId="0" applyNumberFormat="1" applyFont="1" applyBorder="1" applyAlignment="1">
      <alignment vertical="center"/>
    </xf>
    <xf numFmtId="37" fontId="5" fillId="0" borderId="3" xfId="0" applyNumberFormat="1" applyFont="1" applyBorder="1" applyAlignment="1">
      <alignment vertical="center"/>
    </xf>
    <xf numFmtId="49" fontId="6" fillId="0" borderId="0" xfId="0" applyNumberFormat="1" applyFont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7" fontId="5" fillId="0" borderId="5" xfId="0" applyNumberFormat="1" applyFont="1" applyBorder="1" applyAlignment="1">
      <alignment horizontal="centerContinuous" vertical="center"/>
    </xf>
    <xf numFmtId="37" fontId="5" fillId="0" borderId="0" xfId="0" applyNumberFormat="1" applyFont="1" applyAlignment="1">
      <alignment horizontal="centerContinuous" vertical="center"/>
    </xf>
    <xf numFmtId="37" fontId="5" fillId="6" borderId="6" xfId="0" applyNumberFormat="1" applyFont="1" applyFill="1" applyBorder="1" applyAlignment="1">
      <alignment vertical="center"/>
    </xf>
    <xf numFmtId="3" fontId="2" fillId="6" borderId="0" xfId="0" applyNumberFormat="1" applyFont="1" applyFill="1" applyAlignment="1">
      <alignment horizontal="center" vertical="center"/>
    </xf>
    <xf numFmtId="49" fontId="3" fillId="6" borderId="6" xfId="0" applyNumberFormat="1" applyFont="1" applyFill="1" applyBorder="1" applyAlignment="1">
      <alignment vertical="center"/>
    </xf>
    <xf numFmtId="3" fontId="3" fillId="6" borderId="6" xfId="0" applyNumberFormat="1" applyFont="1" applyFill="1" applyBorder="1" applyAlignment="1">
      <alignment horizontal="center" vertical="center"/>
    </xf>
    <xf numFmtId="3" fontId="7" fillId="6" borderId="0" xfId="0" applyNumberFormat="1" applyFont="1" applyFill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Continuous" vertical="center"/>
    </xf>
    <xf numFmtId="37" fontId="15" fillId="2" borderId="1" xfId="0" quotePrefix="1" applyNumberFormat="1" applyFont="1" applyFill="1" applyBorder="1" applyAlignment="1">
      <alignment horizontal="left" vertical="center"/>
    </xf>
    <xf numFmtId="37" fontId="15" fillId="2" borderId="9" xfId="0" quotePrefix="1" applyNumberFormat="1" applyFont="1" applyFill="1" applyBorder="1" applyAlignment="1">
      <alignment horizontal="left" vertical="center"/>
    </xf>
    <xf numFmtId="3" fontId="2" fillId="5" borderId="0" xfId="0" applyNumberFormat="1" applyFont="1" applyFill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49" fontId="1" fillId="6" borderId="6" xfId="0" applyNumberFormat="1" applyFont="1" applyFill="1" applyBorder="1" applyAlignment="1">
      <alignment vertical="center"/>
    </xf>
    <xf numFmtId="37" fontId="7" fillId="8" borderId="3" xfId="0" quotePrefix="1" applyNumberFormat="1" applyFont="1" applyFill="1" applyBorder="1" applyAlignment="1">
      <alignment horizontal="right" vertical="center"/>
    </xf>
    <xf numFmtId="49" fontId="8" fillId="0" borderId="2" xfId="0" applyNumberFormat="1" applyFont="1" applyBorder="1" applyAlignment="1" applyProtection="1">
      <alignment vertical="center"/>
      <protection locked="0"/>
    </xf>
    <xf numFmtId="37" fontId="2" fillId="6" borderId="6" xfId="0" applyNumberFormat="1" applyFont="1" applyFill="1" applyBorder="1" applyAlignment="1">
      <alignment vertical="center"/>
    </xf>
    <xf numFmtId="49" fontId="17" fillId="6" borderId="6" xfId="0" applyNumberFormat="1" applyFont="1" applyFill="1" applyBorder="1" applyAlignment="1">
      <alignment vertical="center"/>
    </xf>
    <xf numFmtId="3" fontId="17" fillId="6" borderId="6" xfId="0" applyNumberFormat="1" applyFont="1" applyFill="1" applyBorder="1" applyAlignment="1">
      <alignment horizontal="center" vertical="center"/>
    </xf>
    <xf numFmtId="37" fontId="4" fillId="0" borderId="0" xfId="0" applyNumberFormat="1" applyFont="1" applyAlignment="1">
      <alignment horizontal="centerContinuous" vertical="center"/>
    </xf>
    <xf numFmtId="49" fontId="18" fillId="4" borderId="14" xfId="0" applyNumberFormat="1" applyFont="1" applyFill="1" applyBorder="1" applyAlignment="1">
      <alignment horizontal="center" vertical="center"/>
    </xf>
    <xf numFmtId="3" fontId="20" fillId="0" borderId="0" xfId="0" applyNumberFormat="1" applyFont="1" applyAlignment="1">
      <alignment vertical="center"/>
    </xf>
    <xf numFmtId="49" fontId="3" fillId="3" borderId="3" xfId="0" applyNumberFormat="1" applyFont="1" applyFill="1" applyBorder="1" applyAlignment="1">
      <alignment horizontal="center" vertical="center"/>
    </xf>
    <xf numFmtId="37" fontId="3" fillId="0" borderId="6" xfId="0" applyNumberFormat="1" applyFont="1" applyBorder="1" applyAlignment="1">
      <alignment vertical="center"/>
    </xf>
    <xf numFmtId="37" fontId="6" fillId="2" borderId="1" xfId="0" quotePrefix="1" applyNumberFormat="1" applyFont="1" applyFill="1" applyBorder="1" applyAlignment="1">
      <alignment horizontal="right" vertical="center"/>
    </xf>
    <xf numFmtId="49" fontId="3" fillId="2" borderId="7" xfId="0" applyNumberFormat="1" applyFont="1" applyFill="1" applyBorder="1" applyAlignment="1">
      <alignment vertical="center"/>
    </xf>
    <xf numFmtId="37" fontId="5" fillId="2" borderId="10" xfId="0" quotePrefix="1" applyNumberFormat="1" applyFont="1" applyFill="1" applyBorder="1" applyAlignment="1">
      <alignment horizontal="right" vertical="center"/>
    </xf>
    <xf numFmtId="37" fontId="5" fillId="2" borderId="9" xfId="0" applyNumberFormat="1" applyFont="1" applyFill="1" applyBorder="1" applyAlignment="1">
      <alignment horizontal="right" vertical="center"/>
    </xf>
    <xf numFmtId="37" fontId="1" fillId="2" borderId="9" xfId="0" quotePrefix="1" applyNumberFormat="1" applyFont="1" applyFill="1" applyBorder="1" applyAlignment="1">
      <alignment horizontal="right" vertical="center"/>
    </xf>
    <xf numFmtId="37" fontId="5" fillId="0" borderId="2" xfId="0" applyNumberFormat="1" applyFont="1" applyBorder="1" applyAlignment="1">
      <alignment vertical="center"/>
    </xf>
    <xf numFmtId="49" fontId="3" fillId="6" borderId="11" xfId="0" applyNumberFormat="1" applyFont="1" applyFill="1" applyBorder="1" applyAlignment="1">
      <alignment vertical="center"/>
    </xf>
    <xf numFmtId="37" fontId="5" fillId="6" borderId="2" xfId="0" applyNumberFormat="1" applyFont="1" applyFill="1" applyBorder="1" applyAlignment="1">
      <alignment vertical="center"/>
    </xf>
    <xf numFmtId="37" fontId="5" fillId="6" borderId="17" xfId="0" applyNumberFormat="1" applyFont="1" applyFill="1" applyBorder="1" applyAlignment="1">
      <alignment vertical="center"/>
    </xf>
    <xf numFmtId="49" fontId="3" fillId="0" borderId="11" xfId="0" applyNumberFormat="1" applyFont="1" applyBorder="1" applyAlignment="1">
      <alignment vertical="center"/>
    </xf>
    <xf numFmtId="49" fontId="3" fillId="0" borderId="18" xfId="0" applyNumberFormat="1" applyFont="1" applyBorder="1" applyAlignment="1">
      <alignment vertical="center"/>
    </xf>
    <xf numFmtId="37" fontId="5" fillId="0" borderId="19" xfId="0" applyNumberFormat="1" applyFont="1" applyBorder="1" applyAlignment="1">
      <alignment vertical="center"/>
    </xf>
    <xf numFmtId="3" fontId="2" fillId="0" borderId="21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vertical="center"/>
    </xf>
    <xf numFmtId="49" fontId="3" fillId="0" borderId="9" xfId="0" applyNumberFormat="1" applyFont="1" applyBorder="1" applyAlignment="1">
      <alignment vertical="center"/>
    </xf>
    <xf numFmtId="37" fontId="5" fillId="0" borderId="10" xfId="0" applyNumberFormat="1" applyFont="1" applyBorder="1" applyAlignment="1">
      <alignment vertical="center"/>
    </xf>
    <xf numFmtId="49" fontId="18" fillId="9" borderId="3" xfId="0" applyNumberFormat="1" applyFont="1" applyFill="1" applyBorder="1" applyAlignment="1">
      <alignment horizontal="center" vertical="center"/>
    </xf>
    <xf numFmtId="49" fontId="18" fillId="7" borderId="3" xfId="0" applyNumberFormat="1" applyFont="1" applyFill="1" applyBorder="1" applyAlignment="1">
      <alignment horizontal="center" vertical="center"/>
    </xf>
    <xf numFmtId="49" fontId="1" fillId="0" borderId="9" xfId="0" applyNumberFormat="1" applyFont="1" applyBorder="1" applyAlignment="1">
      <alignment vertical="center"/>
    </xf>
    <xf numFmtId="37" fontId="5" fillId="6" borderId="17" xfId="0" applyNumberFormat="1" applyFont="1" applyFill="1" applyBorder="1" applyAlignment="1">
      <alignment horizontal="center" vertical="center"/>
    </xf>
    <xf numFmtId="37" fontId="29" fillId="6" borderId="6" xfId="0" applyNumberFormat="1" applyFont="1" applyFill="1" applyBorder="1" applyAlignment="1">
      <alignment vertical="center"/>
    </xf>
    <xf numFmtId="49" fontId="3" fillId="5" borderId="3" xfId="0" applyNumberFormat="1" applyFont="1" applyFill="1" applyBorder="1" applyAlignment="1">
      <alignment vertical="center"/>
    </xf>
    <xf numFmtId="3" fontId="3" fillId="5" borderId="3" xfId="0" applyNumberFormat="1" applyFont="1" applyFill="1" applyBorder="1" applyAlignment="1">
      <alignment horizontal="center" vertical="center"/>
    </xf>
    <xf numFmtId="37" fontId="5" fillId="5" borderId="3" xfId="0" applyNumberFormat="1" applyFont="1" applyFill="1" applyBorder="1" applyAlignment="1">
      <alignment vertical="center"/>
    </xf>
    <xf numFmtId="37" fontId="19" fillId="6" borderId="6" xfId="0" applyNumberFormat="1" applyFont="1" applyFill="1" applyBorder="1" applyAlignment="1">
      <alignment vertical="center"/>
    </xf>
    <xf numFmtId="37" fontId="5" fillId="0" borderId="23" xfId="0" applyNumberFormat="1" applyFont="1" applyBorder="1" applyAlignment="1">
      <alignment vertical="center"/>
    </xf>
    <xf numFmtId="37" fontId="5" fillId="2" borderId="13" xfId="0" quotePrefix="1" applyNumberFormat="1" applyFont="1" applyFill="1" applyBorder="1" applyAlignment="1">
      <alignment horizontal="right" vertical="center"/>
    </xf>
    <xf numFmtId="37" fontId="5" fillId="0" borderId="11" xfId="0" applyNumberFormat="1" applyFont="1" applyBorder="1" applyAlignment="1">
      <alignment vertical="center"/>
    </xf>
    <xf numFmtId="37" fontId="5" fillId="0" borderId="18" xfId="0" applyNumberFormat="1" applyFont="1" applyBorder="1" applyAlignment="1">
      <alignment vertical="center"/>
    </xf>
    <xf numFmtId="49" fontId="25" fillId="0" borderId="0" xfId="0" applyNumberFormat="1" applyFont="1" applyAlignment="1" applyProtection="1">
      <alignment horizontal="center" vertical="center"/>
      <protection locked="0"/>
    </xf>
    <xf numFmtId="49" fontId="27" fillId="0" borderId="0" xfId="0" quotePrefix="1" applyNumberFormat="1" applyFont="1" applyAlignment="1">
      <alignment horizontal="center" vertical="center"/>
    </xf>
    <xf numFmtId="37" fontId="5" fillId="0" borderId="1" xfId="0" applyNumberFormat="1" applyFont="1" applyBorder="1" applyAlignment="1">
      <alignment vertical="center"/>
    </xf>
    <xf numFmtId="37" fontId="5" fillId="5" borderId="23" xfId="0" applyNumberFormat="1" applyFont="1" applyFill="1" applyBorder="1" applyAlignment="1">
      <alignment vertical="center"/>
    </xf>
    <xf numFmtId="37" fontId="5" fillId="2" borderId="6" xfId="0" applyNumberFormat="1" applyFont="1" applyFill="1" applyBorder="1" applyAlignment="1">
      <alignment horizontal="right" vertical="center"/>
    </xf>
    <xf numFmtId="37" fontId="1" fillId="2" borderId="6" xfId="0" quotePrefix="1" applyNumberFormat="1" applyFont="1" applyFill="1" applyBorder="1" applyAlignment="1">
      <alignment horizontal="right" vertical="center"/>
    </xf>
    <xf numFmtId="37" fontId="5" fillId="2" borderId="8" xfId="0" quotePrefix="1" applyNumberFormat="1" applyFont="1" applyFill="1" applyBorder="1" applyAlignment="1">
      <alignment horizontal="right" vertical="center"/>
    </xf>
    <xf numFmtId="37" fontId="5" fillId="0" borderId="1" xfId="0" quotePrefix="1" applyNumberFormat="1" applyFont="1" applyBorder="1" applyAlignment="1">
      <alignment horizontal="right" vertical="center"/>
    </xf>
    <xf numFmtId="49" fontId="5" fillId="0" borderId="6" xfId="0" applyNumberFormat="1" applyFont="1" applyBorder="1" applyAlignment="1">
      <alignment horizontal="center" vertical="center"/>
    </xf>
    <xf numFmtId="37" fontId="5" fillId="0" borderId="7" xfId="0" applyNumberFormat="1" applyFont="1" applyBorder="1" applyAlignmen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/>
    </xf>
    <xf numFmtId="37" fontId="3" fillId="0" borderId="11" xfId="0" applyNumberFormat="1" applyFont="1" applyBorder="1" applyAlignment="1">
      <alignment vertical="center"/>
    </xf>
    <xf numFmtId="37" fontId="5" fillId="0" borderId="24" xfId="0" applyNumberFormat="1" applyFont="1" applyBorder="1" applyAlignment="1">
      <alignment vertical="center"/>
    </xf>
    <xf numFmtId="37" fontId="5" fillId="0" borderId="20" xfId="0" applyNumberFormat="1" applyFont="1" applyBorder="1" applyAlignment="1">
      <alignment vertical="center"/>
    </xf>
    <xf numFmtId="37" fontId="5" fillId="0" borderId="2" xfId="0" applyNumberFormat="1" applyFont="1" applyBorder="1" applyAlignment="1">
      <alignment horizontal="center" vertical="center"/>
    </xf>
    <xf numFmtId="37" fontId="5" fillId="0" borderId="6" xfId="0" applyNumberFormat="1" applyFont="1" applyBorder="1" applyAlignment="1">
      <alignment horizontal="center" vertical="center"/>
    </xf>
    <xf numFmtId="37" fontId="5" fillId="0" borderId="25" xfId="0" applyNumberFormat="1" applyFont="1" applyBorder="1" applyAlignment="1">
      <alignment vertical="center"/>
    </xf>
    <xf numFmtId="49" fontId="17" fillId="0" borderId="9" xfId="0" applyNumberFormat="1" applyFont="1" applyBorder="1" applyAlignment="1">
      <alignment vertical="center"/>
    </xf>
    <xf numFmtId="49" fontId="1" fillId="0" borderId="9" xfId="0" applyNumberFormat="1" applyFont="1" applyBorder="1" applyAlignment="1">
      <alignment horizontal="left" vertical="center"/>
    </xf>
    <xf numFmtId="49" fontId="1" fillId="0" borderId="26" xfId="0" applyNumberFormat="1" applyFont="1" applyBorder="1" applyAlignment="1">
      <alignment vertical="center"/>
    </xf>
    <xf numFmtId="49" fontId="3" fillId="0" borderId="23" xfId="0" applyNumberFormat="1" applyFont="1" applyBorder="1" applyAlignment="1">
      <alignment vertical="center"/>
    </xf>
    <xf numFmtId="3" fontId="2" fillId="0" borderId="27" xfId="0" applyNumberFormat="1" applyFont="1" applyBorder="1" applyAlignment="1">
      <alignment horizontal="center" vertical="center"/>
    </xf>
    <xf numFmtId="3" fontId="2" fillId="5" borderId="27" xfId="0" applyNumberFormat="1" applyFont="1" applyFill="1" applyBorder="1" applyAlignment="1">
      <alignment horizontal="center" vertical="center"/>
    </xf>
    <xf numFmtId="49" fontId="3" fillId="0" borderId="19" xfId="0" applyNumberFormat="1" applyFont="1" applyBorder="1" applyAlignment="1">
      <alignment vertical="center"/>
    </xf>
    <xf numFmtId="49" fontId="17" fillId="0" borderId="26" xfId="0" applyNumberFormat="1" applyFont="1" applyBorder="1" applyAlignment="1">
      <alignment vertical="center"/>
    </xf>
    <xf numFmtId="37" fontId="5" fillId="0" borderId="28" xfId="0" applyNumberFormat="1" applyFont="1" applyBorder="1" applyAlignment="1">
      <alignment vertical="center"/>
    </xf>
    <xf numFmtId="37" fontId="5" fillId="0" borderId="29" xfId="0" applyNumberFormat="1" applyFont="1" applyBorder="1" applyAlignment="1">
      <alignment vertical="center"/>
    </xf>
    <xf numFmtId="37" fontId="5" fillId="6" borderId="31" xfId="0" applyNumberFormat="1" applyFont="1" applyFill="1" applyBorder="1" applyAlignment="1">
      <alignment vertical="center"/>
    </xf>
    <xf numFmtId="37" fontId="5" fillId="6" borderId="33" xfId="0" applyNumberFormat="1" applyFont="1" applyFill="1" applyBorder="1" applyAlignment="1">
      <alignment vertical="center"/>
    </xf>
    <xf numFmtId="37" fontId="5" fillId="5" borderId="30" xfId="0" applyNumberFormat="1" applyFont="1" applyFill="1" applyBorder="1" applyAlignment="1">
      <alignment vertical="center"/>
    </xf>
    <xf numFmtId="37" fontId="5" fillId="0" borderId="34" xfId="0" applyNumberFormat="1" applyFont="1" applyBorder="1" applyAlignment="1">
      <alignment vertical="center"/>
    </xf>
    <xf numFmtId="37" fontId="5" fillId="0" borderId="35" xfId="0" applyNumberFormat="1" applyFont="1" applyBorder="1" applyAlignment="1">
      <alignment vertical="center"/>
    </xf>
    <xf numFmtId="49" fontId="1" fillId="0" borderId="6" xfId="0" applyNumberFormat="1" applyFont="1" applyBorder="1" applyAlignment="1">
      <alignment vertical="center"/>
    </xf>
    <xf numFmtId="37" fontId="7" fillId="0" borderId="6" xfId="0" applyNumberFormat="1" applyFont="1" applyBorder="1" applyAlignment="1">
      <alignment vertical="center"/>
    </xf>
    <xf numFmtId="49" fontId="3" fillId="5" borderId="26" xfId="0" applyNumberFormat="1" applyFont="1" applyFill="1" applyBorder="1" applyAlignment="1">
      <alignment vertical="center"/>
    </xf>
    <xf numFmtId="49" fontId="3" fillId="5" borderId="23" xfId="0" applyNumberFormat="1" applyFont="1" applyFill="1" applyBorder="1" applyAlignment="1">
      <alignment vertical="center"/>
    </xf>
    <xf numFmtId="37" fontId="5" fillId="0" borderId="32" xfId="0" applyNumberFormat="1" applyFont="1" applyBorder="1" applyAlignment="1">
      <alignment vertical="center"/>
    </xf>
    <xf numFmtId="3" fontId="40" fillId="9" borderId="0" xfId="0" applyNumberFormat="1" applyFont="1" applyFill="1" applyAlignment="1">
      <alignment horizontal="center" vertical="center"/>
    </xf>
    <xf numFmtId="49" fontId="18" fillId="10" borderId="6" xfId="0" applyNumberFormat="1" applyFont="1" applyFill="1" applyBorder="1" applyAlignment="1">
      <alignment vertical="center"/>
    </xf>
    <xf numFmtId="49" fontId="3" fillId="6" borderId="6" xfId="0" quotePrefix="1" applyNumberFormat="1" applyFont="1" applyFill="1" applyBorder="1" applyAlignment="1">
      <alignment vertical="center"/>
    </xf>
    <xf numFmtId="49" fontId="3" fillId="6" borderId="11" xfId="0" quotePrefix="1" applyNumberFormat="1" applyFont="1" applyFill="1" applyBorder="1" applyAlignment="1">
      <alignment horizontal="right" vertical="center"/>
    </xf>
    <xf numFmtId="37" fontId="2" fillId="0" borderId="0" xfId="0" applyNumberFormat="1" applyFont="1" applyAlignment="1">
      <alignment vertical="center"/>
    </xf>
    <xf numFmtId="37" fontId="2" fillId="0" borderId="6" xfId="0" applyNumberFormat="1" applyFont="1" applyBorder="1" applyAlignment="1">
      <alignment vertical="center"/>
    </xf>
    <xf numFmtId="37" fontId="19" fillId="0" borderId="2" xfId="0" applyNumberFormat="1" applyFont="1" applyBorder="1" applyAlignment="1">
      <alignment horizontal="center" vertical="center"/>
    </xf>
    <xf numFmtId="37" fontId="3" fillId="6" borderId="6" xfId="0" applyNumberFormat="1" applyFont="1" applyFill="1" applyBorder="1" applyAlignment="1">
      <alignment horizontal="right" vertical="center"/>
    </xf>
    <xf numFmtId="37" fontId="1" fillId="6" borderId="6" xfId="0" applyNumberFormat="1" applyFont="1" applyFill="1" applyBorder="1" applyAlignment="1">
      <alignment horizontal="right" vertical="center"/>
    </xf>
    <xf numFmtId="37" fontId="1" fillId="0" borderId="0" xfId="0" applyNumberFormat="1" applyFont="1" applyAlignment="1">
      <alignment vertical="center"/>
    </xf>
    <xf numFmtId="37" fontId="5" fillId="6" borderId="17" xfId="0" quotePrefix="1" applyNumberFormat="1" applyFont="1" applyFill="1" applyBorder="1" applyAlignment="1">
      <alignment vertical="center"/>
    </xf>
    <xf numFmtId="37" fontId="5" fillId="6" borderId="2" xfId="0" quotePrefix="1" applyNumberFormat="1" applyFont="1" applyFill="1" applyBorder="1" applyAlignment="1">
      <alignment vertical="center"/>
    </xf>
    <xf numFmtId="37" fontId="5" fillId="0" borderId="31" xfId="0" applyNumberFormat="1" applyFont="1" applyBorder="1" applyAlignment="1">
      <alignment vertical="center"/>
    </xf>
    <xf numFmtId="37" fontId="5" fillId="6" borderId="32" xfId="0" applyNumberFormat="1" applyFont="1" applyFill="1" applyBorder="1" applyAlignment="1">
      <alignment vertical="center"/>
    </xf>
    <xf numFmtId="37" fontId="17" fillId="0" borderId="11" xfId="0" applyNumberFormat="1" applyFont="1" applyBorder="1" applyAlignment="1">
      <alignment vertical="center"/>
    </xf>
    <xf numFmtId="37" fontId="29" fillId="0" borderId="25" xfId="0" applyNumberFormat="1" applyFont="1" applyBorder="1" applyAlignment="1">
      <alignment vertical="center"/>
    </xf>
    <xf numFmtId="37" fontId="29" fillId="5" borderId="29" xfId="0" applyNumberFormat="1" applyFont="1" applyFill="1" applyBorder="1" applyAlignment="1">
      <alignment vertical="center"/>
    </xf>
    <xf numFmtId="37" fontId="5" fillId="0" borderId="36" xfId="0" applyNumberFormat="1" applyFont="1" applyBorder="1" applyAlignment="1">
      <alignment vertical="center"/>
    </xf>
    <xf numFmtId="37" fontId="29" fillId="0" borderId="10" xfId="0" applyNumberFormat="1" applyFont="1" applyBorder="1" applyAlignment="1">
      <alignment vertical="center"/>
    </xf>
    <xf numFmtId="49" fontId="3" fillId="11" borderId="3" xfId="0" applyNumberFormat="1" applyFont="1" applyFill="1" applyBorder="1" applyAlignment="1">
      <alignment horizontal="center" vertical="center"/>
    </xf>
    <xf numFmtId="37" fontId="17" fillId="0" borderId="6" xfId="0" applyNumberFormat="1" applyFont="1" applyBorder="1" applyAlignment="1">
      <alignment vertical="center"/>
    </xf>
    <xf numFmtId="37" fontId="29" fillId="0" borderId="11" xfId="0" applyNumberFormat="1" applyFont="1" applyBorder="1" applyAlignment="1">
      <alignment horizontal="center" vertical="center"/>
    </xf>
    <xf numFmtId="37" fontId="5" fillId="6" borderId="6" xfId="0" quotePrefix="1" applyNumberFormat="1" applyFont="1" applyFill="1" applyBorder="1" applyAlignment="1">
      <alignment vertical="center"/>
    </xf>
    <xf numFmtId="37" fontId="3" fillId="0" borderId="6" xfId="0" applyNumberFormat="1" applyFont="1" applyBorder="1" applyAlignment="1">
      <alignment horizontal="right" vertical="center"/>
    </xf>
    <xf numFmtId="37" fontId="29" fillId="0" borderId="6" xfId="0" applyNumberFormat="1" applyFont="1" applyBorder="1" applyAlignment="1">
      <alignment horizontal="center" vertical="center"/>
    </xf>
    <xf numFmtId="37" fontId="5" fillId="6" borderId="32" xfId="0" quotePrefix="1" applyNumberFormat="1" applyFont="1" applyFill="1" applyBorder="1" applyAlignment="1">
      <alignment vertical="center"/>
    </xf>
    <xf numFmtId="3" fontId="2" fillId="0" borderId="7" xfId="0" applyNumberFormat="1" applyFont="1" applyBorder="1" applyAlignment="1">
      <alignment horizontal="center" vertical="center"/>
    </xf>
    <xf numFmtId="37" fontId="5" fillId="0" borderId="6" xfId="0" quotePrefix="1" applyNumberFormat="1" applyFont="1" applyBorder="1" applyAlignment="1">
      <alignment horizontal="right" vertical="center"/>
    </xf>
    <xf numFmtId="37" fontId="6" fillId="0" borderId="6" xfId="0" applyNumberFormat="1" applyFont="1" applyBorder="1" applyAlignment="1">
      <alignment horizontal="center" vertical="center"/>
    </xf>
    <xf numFmtId="37" fontId="3" fillId="0" borderId="23" xfId="0" applyNumberFormat="1" applyFont="1" applyBorder="1" applyAlignment="1">
      <alignment horizontal="center" vertical="center"/>
    </xf>
    <xf numFmtId="37" fontId="1" fillId="0" borderId="6" xfId="0" applyNumberFormat="1" applyFont="1" applyBorder="1" applyAlignment="1">
      <alignment horizontal="center" vertical="center"/>
    </xf>
    <xf numFmtId="37" fontId="1" fillId="0" borderId="19" xfId="0" applyNumberFormat="1" applyFont="1" applyBorder="1" applyAlignment="1">
      <alignment horizontal="center" vertical="center"/>
    </xf>
    <xf numFmtId="37" fontId="1" fillId="0" borderId="37" xfId="0" applyNumberFormat="1" applyFont="1" applyBorder="1" applyAlignment="1">
      <alignment horizontal="center" vertical="center"/>
    </xf>
    <xf numFmtId="37" fontId="5" fillId="12" borderId="38" xfId="0" applyNumberFormat="1" applyFont="1" applyFill="1" applyBorder="1" applyAlignment="1">
      <alignment horizontal="right" vertical="center"/>
    </xf>
    <xf numFmtId="37" fontId="6" fillId="0" borderId="0" xfId="0" applyNumberFormat="1" applyFont="1" applyAlignment="1">
      <alignment horizontal="center" vertical="center"/>
    </xf>
    <xf numFmtId="37" fontId="5" fillId="12" borderId="38" xfId="0" applyNumberFormat="1" applyFont="1" applyFill="1" applyBorder="1" applyAlignment="1">
      <alignment vertical="center"/>
    </xf>
    <xf numFmtId="49" fontId="18" fillId="7" borderId="19" xfId="0" applyNumberFormat="1" applyFont="1" applyFill="1" applyBorder="1" applyAlignment="1">
      <alignment vertical="center"/>
    </xf>
    <xf numFmtId="49" fontId="17" fillId="6" borderId="1" xfId="0" applyNumberFormat="1" applyFont="1" applyFill="1" applyBorder="1" applyAlignment="1">
      <alignment horizontal="left" vertical="center"/>
    </xf>
    <xf numFmtId="49" fontId="17" fillId="6" borderId="6" xfId="0" applyNumberFormat="1" applyFont="1" applyFill="1" applyBorder="1" applyAlignment="1">
      <alignment horizontal="left" vertical="center"/>
    </xf>
    <xf numFmtId="49" fontId="1" fillId="6" borderId="6" xfId="0" quotePrefix="1" applyNumberFormat="1" applyFont="1" applyFill="1" applyBorder="1" applyAlignment="1">
      <alignment horizontal="left" vertical="center"/>
    </xf>
    <xf numFmtId="49" fontId="1" fillId="6" borderId="9" xfId="0" applyNumberFormat="1" applyFont="1" applyFill="1" applyBorder="1" applyAlignment="1">
      <alignment horizontal="left" vertical="center"/>
    </xf>
    <xf numFmtId="49" fontId="14" fillId="5" borderId="14" xfId="0" applyNumberFormat="1" applyFont="1" applyFill="1" applyBorder="1" applyAlignment="1">
      <alignment horizontal="center" vertical="center"/>
    </xf>
    <xf numFmtId="49" fontId="14" fillId="5" borderId="1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49" fontId="18" fillId="7" borderId="14" xfId="0" applyNumberFormat="1" applyFont="1" applyFill="1" applyBorder="1" applyAlignment="1">
      <alignment horizontal="center" vertical="center"/>
    </xf>
    <xf numFmtId="49" fontId="18" fillId="7" borderId="16" xfId="0" applyNumberFormat="1" applyFont="1" applyFill="1" applyBorder="1" applyAlignment="1">
      <alignment horizontal="center" vertical="center"/>
    </xf>
    <xf numFmtId="49" fontId="30" fillId="0" borderId="0" xfId="0" quotePrefix="1" applyNumberFormat="1" applyFont="1" applyAlignment="1" applyProtection="1">
      <alignment horizontal="left" vertical="center" indent="1"/>
      <protection locked="0"/>
    </xf>
    <xf numFmtId="49" fontId="30" fillId="0" borderId="0" xfId="0" applyNumberFormat="1" applyFont="1" applyAlignment="1" applyProtection="1">
      <alignment horizontal="left" vertical="center" indent="1"/>
      <protection locked="0"/>
    </xf>
    <xf numFmtId="37" fontId="39" fillId="8" borderId="4" xfId="0" applyNumberFormat="1" applyFont="1" applyFill="1" applyBorder="1" applyAlignment="1">
      <alignment horizontal="center" vertical="center"/>
    </xf>
    <xf numFmtId="37" fontId="39" fillId="8" borderId="5" xfId="0" applyNumberFormat="1" applyFont="1" applyFill="1" applyBorder="1" applyAlignment="1">
      <alignment horizontal="center" vertical="center"/>
    </xf>
    <xf numFmtId="37" fontId="39" fillId="8" borderId="13" xfId="0" applyNumberFormat="1" applyFont="1" applyFill="1" applyBorder="1" applyAlignment="1">
      <alignment horizontal="center" vertical="center"/>
    </xf>
    <xf numFmtId="37" fontId="39" fillId="8" borderId="7" xfId="0" applyNumberFormat="1" applyFont="1" applyFill="1" applyBorder="1" applyAlignment="1">
      <alignment horizontal="center" vertical="center"/>
    </xf>
    <xf numFmtId="37" fontId="39" fillId="8" borderId="8" xfId="0" applyNumberFormat="1" applyFont="1" applyFill="1" applyBorder="1" applyAlignment="1">
      <alignment horizontal="center" vertical="center"/>
    </xf>
    <xf numFmtId="37" fontId="39" fillId="8" borderId="10" xfId="0" applyNumberFormat="1" applyFont="1" applyFill="1" applyBorder="1" applyAlignment="1">
      <alignment horizontal="center" vertical="center"/>
    </xf>
    <xf numFmtId="37" fontId="1" fillId="5" borderId="4" xfId="0" applyNumberFormat="1" applyFont="1" applyFill="1" applyBorder="1" applyAlignment="1">
      <alignment horizontal="center" vertical="center"/>
    </xf>
    <xf numFmtId="37" fontId="1" fillId="5" borderId="5" xfId="0" applyNumberFormat="1" applyFont="1" applyFill="1" applyBorder="1" applyAlignment="1">
      <alignment horizontal="center" vertical="center"/>
    </xf>
    <xf numFmtId="37" fontId="1" fillId="5" borderId="13" xfId="0" applyNumberFormat="1" applyFont="1" applyFill="1" applyBorder="1" applyAlignment="1">
      <alignment horizontal="center" vertical="center"/>
    </xf>
    <xf numFmtId="37" fontId="1" fillId="5" borderId="7" xfId="0" applyNumberFormat="1" applyFont="1" applyFill="1" applyBorder="1" applyAlignment="1">
      <alignment horizontal="center" vertical="center"/>
    </xf>
    <xf numFmtId="37" fontId="1" fillId="5" borderId="8" xfId="0" applyNumberFormat="1" applyFont="1" applyFill="1" applyBorder="1" applyAlignment="1">
      <alignment horizontal="center" vertical="center"/>
    </xf>
    <xf numFmtId="37" fontId="1" fillId="5" borderId="10" xfId="0" applyNumberFormat="1" applyFont="1" applyFill="1" applyBorder="1" applyAlignment="1">
      <alignment horizontal="center" vertical="center"/>
    </xf>
    <xf numFmtId="37" fontId="12" fillId="4" borderId="4" xfId="0" applyNumberFormat="1" applyFont="1" applyFill="1" applyBorder="1" applyAlignment="1">
      <alignment horizontal="center" vertical="center"/>
    </xf>
    <xf numFmtId="37" fontId="12" fillId="4" borderId="13" xfId="0" applyNumberFormat="1" applyFont="1" applyFill="1" applyBorder="1" applyAlignment="1">
      <alignment horizontal="center" vertical="center"/>
    </xf>
    <xf numFmtId="37" fontId="12" fillId="4" borderId="7" xfId="0" applyNumberFormat="1" applyFont="1" applyFill="1" applyBorder="1" applyAlignment="1">
      <alignment horizontal="center" vertical="center"/>
    </xf>
    <xf numFmtId="37" fontId="12" fillId="4" borderId="10" xfId="0" applyNumberFormat="1" applyFont="1" applyFill="1" applyBorder="1" applyAlignment="1">
      <alignment horizontal="center" vertical="center"/>
    </xf>
    <xf numFmtId="37" fontId="13" fillId="5" borderId="4" xfId="0" applyNumberFormat="1" applyFont="1" applyFill="1" applyBorder="1" applyAlignment="1">
      <alignment horizontal="center" vertical="center"/>
    </xf>
    <xf numFmtId="37" fontId="13" fillId="5" borderId="13" xfId="0" applyNumberFormat="1" applyFont="1" applyFill="1" applyBorder="1" applyAlignment="1">
      <alignment horizontal="center" vertical="center"/>
    </xf>
    <xf numFmtId="37" fontId="13" fillId="5" borderId="7" xfId="0" applyNumberFormat="1" applyFont="1" applyFill="1" applyBorder="1" applyAlignment="1">
      <alignment horizontal="center" vertical="center"/>
    </xf>
    <xf numFmtId="37" fontId="13" fillId="5" borderId="10" xfId="0" applyNumberFormat="1" applyFont="1" applyFill="1" applyBorder="1" applyAlignment="1">
      <alignment horizontal="center" vertical="center"/>
    </xf>
    <xf numFmtId="49" fontId="18" fillId="4" borderId="14" xfId="0" applyNumberFormat="1" applyFont="1" applyFill="1" applyBorder="1" applyAlignment="1">
      <alignment horizontal="center" vertical="center"/>
    </xf>
    <xf numFmtId="49" fontId="18" fillId="4" borderId="16" xfId="0" applyNumberFormat="1" applyFont="1" applyFill="1" applyBorder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37" fontId="16" fillId="5" borderId="4" xfId="0" applyNumberFormat="1" applyFont="1" applyFill="1" applyBorder="1" applyAlignment="1">
      <alignment horizontal="center" vertical="center"/>
    </xf>
    <xf numFmtId="37" fontId="16" fillId="5" borderId="5" xfId="0" applyNumberFormat="1" applyFont="1" applyFill="1" applyBorder="1" applyAlignment="1">
      <alignment horizontal="center" vertical="center"/>
    </xf>
    <xf numFmtId="37" fontId="16" fillId="5" borderId="13" xfId="0" applyNumberFormat="1" applyFont="1" applyFill="1" applyBorder="1" applyAlignment="1">
      <alignment horizontal="center" vertical="center"/>
    </xf>
    <xf numFmtId="37" fontId="16" fillId="5" borderId="7" xfId="0" applyNumberFormat="1" applyFont="1" applyFill="1" applyBorder="1" applyAlignment="1">
      <alignment horizontal="center" vertical="center"/>
    </xf>
    <xf numFmtId="37" fontId="16" fillId="5" borderId="8" xfId="0" applyNumberFormat="1" applyFont="1" applyFill="1" applyBorder="1" applyAlignment="1">
      <alignment horizontal="center" vertical="center"/>
    </xf>
    <xf numFmtId="37" fontId="16" fillId="5" borderId="10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15" xfId="0" applyNumberFormat="1" applyFont="1" applyFill="1" applyBorder="1" applyAlignment="1">
      <alignment horizontal="center" vertical="center"/>
    </xf>
    <xf numFmtId="49" fontId="5" fillId="3" borderId="16" xfId="0" applyNumberFormat="1" applyFont="1" applyFill="1" applyBorder="1" applyAlignment="1">
      <alignment horizontal="center" vertical="center"/>
    </xf>
    <xf numFmtId="37" fontId="11" fillId="7" borderId="4" xfId="0" applyNumberFormat="1" applyFont="1" applyFill="1" applyBorder="1" applyAlignment="1">
      <alignment horizontal="center" vertical="center"/>
    </xf>
    <xf numFmtId="37" fontId="11" fillId="7" borderId="13" xfId="0" applyNumberFormat="1" applyFont="1" applyFill="1" applyBorder="1" applyAlignment="1">
      <alignment horizontal="center" vertical="center"/>
    </xf>
    <xf numFmtId="37" fontId="11" fillId="7" borderId="7" xfId="0" applyNumberFormat="1" applyFont="1" applyFill="1" applyBorder="1" applyAlignment="1">
      <alignment horizontal="center" vertical="center"/>
    </xf>
    <xf numFmtId="37" fontId="11" fillId="7" borderId="10" xfId="0" applyNumberFormat="1" applyFont="1" applyFill="1" applyBorder="1" applyAlignment="1">
      <alignment horizontal="center" vertical="center"/>
    </xf>
    <xf numFmtId="37" fontId="9" fillId="0" borderId="11" xfId="0" applyNumberFormat="1" applyFont="1" applyBorder="1" applyAlignment="1">
      <alignment horizontal="center" vertical="center"/>
    </xf>
    <xf numFmtId="37" fontId="9" fillId="0" borderId="0" xfId="0" applyNumberFormat="1" applyFont="1" applyAlignment="1">
      <alignment horizontal="center" vertical="center"/>
    </xf>
    <xf numFmtId="37" fontId="13" fillId="0" borderId="11" xfId="0" applyNumberFormat="1" applyFont="1" applyBorder="1" applyAlignment="1">
      <alignment horizontal="center" vertical="center"/>
    </xf>
    <xf numFmtId="37" fontId="13" fillId="0" borderId="0" xfId="0" applyNumberFormat="1" applyFont="1" applyAlignment="1">
      <alignment horizontal="center" vertical="center"/>
    </xf>
    <xf numFmtId="49" fontId="26" fillId="4" borderId="0" xfId="0" applyNumberFormat="1" applyFont="1" applyFill="1" applyAlignment="1">
      <alignment horizontal="center" vertical="center"/>
    </xf>
    <xf numFmtId="37" fontId="19" fillId="2" borderId="1" xfId="0" applyNumberFormat="1" applyFont="1" applyFill="1" applyBorder="1" applyAlignment="1">
      <alignment horizontal="center" vertical="center" wrapText="1"/>
    </xf>
    <xf numFmtId="37" fontId="19" fillId="2" borderId="9" xfId="0" applyNumberFormat="1" applyFont="1" applyFill="1" applyBorder="1" applyAlignment="1">
      <alignment horizontal="center" vertical="center" wrapText="1"/>
    </xf>
    <xf numFmtId="49" fontId="27" fillId="0" borderId="0" xfId="0" quotePrefix="1" applyNumberFormat="1" applyFont="1" applyAlignment="1">
      <alignment horizontal="center" vertical="center"/>
    </xf>
    <xf numFmtId="37" fontId="5" fillId="2" borderId="1" xfId="0" applyNumberFormat="1" applyFont="1" applyFill="1" applyBorder="1" applyAlignment="1">
      <alignment horizontal="center" vertical="center" wrapText="1"/>
    </xf>
    <xf numFmtId="37" fontId="5" fillId="2" borderId="9" xfId="0" applyNumberFormat="1" applyFont="1" applyFill="1" applyBorder="1" applyAlignment="1">
      <alignment horizontal="center" vertical="center" wrapText="1"/>
    </xf>
    <xf numFmtId="37" fontId="21" fillId="9" borderId="14" xfId="0" applyNumberFormat="1" applyFont="1" applyFill="1" applyBorder="1" applyAlignment="1">
      <alignment horizontal="center" vertical="center"/>
    </xf>
    <xf numFmtId="37" fontId="21" fillId="9" borderId="15" xfId="0" applyNumberFormat="1" applyFont="1" applyFill="1" applyBorder="1" applyAlignment="1">
      <alignment horizontal="center" vertical="center"/>
    </xf>
    <xf numFmtId="37" fontId="21" fillId="9" borderId="16" xfId="0" applyNumberFormat="1" applyFont="1" applyFill="1" applyBorder="1" applyAlignment="1">
      <alignment horizontal="center" vertical="center"/>
    </xf>
    <xf numFmtId="43" fontId="44" fillId="2" borderId="1" xfId="1" applyFont="1" applyFill="1" applyBorder="1" applyAlignment="1">
      <alignment horizontal="center" vertical="center" wrapText="1"/>
    </xf>
    <xf numFmtId="43" fontId="44" fillId="2" borderId="6" xfId="1" applyFont="1" applyFill="1" applyBorder="1" applyAlignment="1">
      <alignment horizontal="center" vertical="center" wrapText="1"/>
    </xf>
    <xf numFmtId="43" fontId="44" fillId="2" borderId="12" xfId="1" applyFont="1" applyFill="1" applyBorder="1" applyAlignment="1">
      <alignment horizontal="center" vertical="center" wrapText="1"/>
    </xf>
    <xf numFmtId="37" fontId="2" fillId="0" borderId="5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37" fontId="21" fillId="7" borderId="14" xfId="0" applyNumberFormat="1" applyFont="1" applyFill="1" applyBorder="1" applyAlignment="1">
      <alignment horizontal="center" vertical="center"/>
    </xf>
    <xf numFmtId="37" fontId="21" fillId="7" borderId="15" xfId="0" applyNumberFormat="1" applyFont="1" applyFill="1" applyBorder="1" applyAlignment="1">
      <alignment horizontal="center" vertical="center"/>
    </xf>
    <xf numFmtId="37" fontId="21" fillId="7" borderId="16" xfId="0" applyNumberFormat="1" applyFont="1" applyFill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35" fillId="0" borderId="0" xfId="0" applyNumberFormat="1" applyFont="1" applyAlignment="1" applyProtection="1">
      <alignment horizontal="center" vertical="center"/>
      <protection locked="0"/>
    </xf>
    <xf numFmtId="37" fontId="5" fillId="2" borderId="22" xfId="0" applyNumberFormat="1" applyFont="1" applyFill="1" applyBorder="1" applyAlignment="1">
      <alignment horizontal="center" vertical="center" wrapText="1"/>
    </xf>
    <xf numFmtId="37" fontId="28" fillId="5" borderId="1" xfId="0" applyNumberFormat="1" applyFont="1" applyFill="1" applyBorder="1" applyAlignment="1">
      <alignment horizontal="center" vertical="center" wrapText="1"/>
    </xf>
    <xf numFmtId="37" fontId="28" fillId="5" borderId="6" xfId="0" applyNumberFormat="1" applyFont="1" applyFill="1" applyBorder="1" applyAlignment="1">
      <alignment horizontal="center" vertical="center" wrapText="1"/>
    </xf>
    <xf numFmtId="37" fontId="28" fillId="5" borderId="9" xfId="0" applyNumberFormat="1" applyFont="1" applyFill="1" applyBorder="1" applyAlignment="1">
      <alignment horizontal="center" vertical="center" wrapText="1"/>
    </xf>
    <xf numFmtId="1" fontId="41" fillId="0" borderId="0" xfId="0" applyNumberFormat="1" applyFont="1" applyAlignment="1">
      <alignment horizontal="left" vertical="center"/>
    </xf>
    <xf numFmtId="49" fontId="39" fillId="2" borderId="4" xfId="0" applyNumberFormat="1" applyFont="1" applyFill="1" applyBorder="1" applyAlignment="1">
      <alignment horizontal="center" vertical="center" wrapText="1"/>
    </xf>
    <xf numFmtId="49" fontId="39" fillId="2" borderId="5" xfId="0" applyNumberFormat="1" applyFont="1" applyFill="1" applyBorder="1" applyAlignment="1">
      <alignment horizontal="center" vertical="center" wrapText="1"/>
    </xf>
    <xf numFmtId="49" fontId="39" fillId="2" borderId="13" xfId="0" applyNumberFormat="1" applyFont="1" applyFill="1" applyBorder="1" applyAlignment="1">
      <alignment horizontal="center" vertical="center" wrapText="1"/>
    </xf>
    <xf numFmtId="49" fontId="39" fillId="2" borderId="7" xfId="0" applyNumberFormat="1" applyFont="1" applyFill="1" applyBorder="1" applyAlignment="1">
      <alignment horizontal="center" vertical="center" wrapText="1"/>
    </xf>
    <xf numFmtId="49" fontId="39" fillId="2" borderId="8" xfId="0" applyNumberFormat="1" applyFont="1" applyFill="1" applyBorder="1" applyAlignment="1">
      <alignment horizontal="center" vertical="center" wrapText="1"/>
    </xf>
    <xf numFmtId="49" fontId="39" fillId="2" borderId="10" xfId="0" applyNumberFormat="1" applyFont="1" applyFill="1" applyBorder="1" applyAlignment="1">
      <alignment horizontal="center" vertical="center" wrapText="1"/>
    </xf>
    <xf numFmtId="37" fontId="21" fillId="4" borderId="14" xfId="0" applyNumberFormat="1" applyFont="1" applyFill="1" applyBorder="1" applyAlignment="1">
      <alignment horizontal="center" vertical="center"/>
    </xf>
    <xf numFmtId="37" fontId="21" fillId="4" borderId="15" xfId="0" applyNumberFormat="1" applyFont="1" applyFill="1" applyBorder="1" applyAlignment="1">
      <alignment horizontal="center" vertical="center"/>
    </xf>
    <xf numFmtId="37" fontId="21" fillId="4" borderId="16" xfId="0" applyNumberFormat="1" applyFont="1" applyFill="1" applyBorder="1" applyAlignment="1">
      <alignment horizontal="center" vertical="center"/>
    </xf>
    <xf numFmtId="37" fontId="34" fillId="5" borderId="1" xfId="0" applyNumberFormat="1" applyFont="1" applyFill="1" applyBorder="1" applyAlignment="1">
      <alignment horizontal="center" vertical="center"/>
    </xf>
    <xf numFmtId="37" fontId="34" fillId="5" borderId="9" xfId="0" applyNumberFormat="1" applyFont="1" applyFill="1" applyBorder="1" applyAlignment="1">
      <alignment horizontal="center" vertical="center"/>
    </xf>
    <xf numFmtId="37" fontId="23" fillId="0" borderId="5" xfId="0" applyNumberFormat="1" applyFont="1" applyBorder="1" applyAlignment="1">
      <alignment horizontal="center" vertical="center"/>
    </xf>
    <xf numFmtId="37" fontId="23" fillId="0" borderId="0" xfId="0" applyNumberFormat="1" applyFont="1" applyAlignment="1">
      <alignment horizontal="center" vertical="center"/>
    </xf>
    <xf numFmtId="37" fontId="42" fillId="11" borderId="14" xfId="0" applyNumberFormat="1" applyFont="1" applyFill="1" applyBorder="1" applyAlignment="1">
      <alignment horizontal="center" vertical="center"/>
    </xf>
    <xf numFmtId="37" fontId="42" fillId="11" borderId="15" xfId="0" applyNumberFormat="1" applyFont="1" applyFill="1" applyBorder="1" applyAlignment="1">
      <alignment horizontal="center" vertical="center"/>
    </xf>
    <xf numFmtId="37" fontId="42" fillId="11" borderId="16" xfId="0" applyNumberFormat="1" applyFont="1" applyFill="1" applyBorder="1" applyAlignment="1">
      <alignment horizontal="center" vertical="center"/>
    </xf>
    <xf numFmtId="37" fontId="43" fillId="0" borderId="0" xfId="0" quotePrefix="1" applyNumberFormat="1" applyFont="1" applyAlignment="1">
      <alignment horizontal="left" vertical="center" wrapText="1" indent="2"/>
    </xf>
    <xf numFmtId="37" fontId="43" fillId="0" borderId="0" xfId="0" applyNumberFormat="1" applyFont="1" applyAlignment="1">
      <alignment horizontal="left" vertical="center" wrapText="1" indent="2"/>
    </xf>
    <xf numFmtId="37" fontId="43" fillId="0" borderId="8" xfId="0" applyNumberFormat="1" applyFont="1" applyBorder="1" applyAlignment="1">
      <alignment horizontal="left" vertical="center" wrapText="1" indent="2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5" xfId="0" applyNumberFormat="1" applyFont="1" applyFill="1" applyBorder="1" applyAlignment="1">
      <alignment horizontal="center" vertical="center"/>
    </xf>
    <xf numFmtId="49" fontId="19" fillId="2" borderId="13" xfId="0" applyNumberFormat="1" applyFont="1" applyFill="1" applyBorder="1" applyAlignment="1">
      <alignment horizontal="center" vertical="center"/>
    </xf>
    <xf numFmtId="37" fontId="5" fillId="2" borderId="7" xfId="0" applyNumberFormat="1" applyFont="1" applyFill="1" applyBorder="1" applyAlignment="1">
      <alignment horizontal="center" vertical="center"/>
    </xf>
    <xf numFmtId="37" fontId="5" fillId="2" borderId="8" xfId="0" applyNumberFormat="1" applyFont="1" applyFill="1" applyBorder="1" applyAlignment="1">
      <alignment horizontal="center" vertical="center"/>
    </xf>
    <xf numFmtId="37" fontId="5" fillId="2" borderId="10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6"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</dxfs>
  <tableStyles count="0" defaultTableStyle="TableStyleMedium2" defaultPivotStyle="PivotStyleLight16"/>
  <colors>
    <mruColors>
      <color rgb="FF0000FF"/>
      <color rgb="FFA7FDFF"/>
      <color rgb="FFFFDEFF"/>
      <color rgb="FFFEFF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88900</xdr:colOff>
      <xdr:row>40</xdr:row>
      <xdr:rowOff>12700</xdr:rowOff>
    </xdr:from>
    <xdr:to>
      <xdr:col>9</xdr:col>
      <xdr:colOff>266700</xdr:colOff>
      <xdr:row>55</xdr:row>
      <xdr:rowOff>152400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61E96CB-26B1-0674-8503-5EE896D2E6A5}"/>
            </a:ext>
          </a:extLst>
        </xdr:cNvPr>
        <xdr:cNvCxnSpPr/>
      </xdr:nvCxnSpPr>
      <xdr:spPr>
        <a:xfrm flipH="1">
          <a:off x="5905500" y="10172700"/>
          <a:ext cx="2222500" cy="3949700"/>
        </a:xfrm>
        <a:prstGeom prst="line">
          <a:avLst/>
        </a:prstGeom>
        <a:ln w="12700">
          <a:solidFill>
            <a:srgbClr val="0000FF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25</xdr:row>
      <xdr:rowOff>165100</xdr:rowOff>
    </xdr:from>
    <xdr:to>
      <xdr:col>5</xdr:col>
      <xdr:colOff>114300</xdr:colOff>
      <xdr:row>26</xdr:row>
      <xdr:rowOff>162052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287BD19-6BBB-9042-94DF-C34F339A431F}"/>
            </a:ext>
          </a:extLst>
        </xdr:cNvPr>
        <xdr:cNvCxnSpPr/>
      </xdr:nvCxnSpPr>
      <xdr:spPr>
        <a:xfrm>
          <a:off x="5892800" y="7785100"/>
          <a:ext cx="0" cy="301752"/>
        </a:xfrm>
        <a:prstGeom prst="line">
          <a:avLst/>
        </a:prstGeom>
        <a:ln w="127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25</xdr:row>
      <xdr:rowOff>165100</xdr:rowOff>
    </xdr:from>
    <xdr:to>
      <xdr:col>5</xdr:col>
      <xdr:colOff>114300</xdr:colOff>
      <xdr:row>26</xdr:row>
      <xdr:rowOff>162052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48AF30C-5DF3-6649-A392-7B08F28E1B5F}"/>
            </a:ext>
          </a:extLst>
        </xdr:cNvPr>
        <xdr:cNvCxnSpPr/>
      </xdr:nvCxnSpPr>
      <xdr:spPr>
        <a:xfrm>
          <a:off x="5892800" y="7785100"/>
          <a:ext cx="0" cy="301752"/>
        </a:xfrm>
        <a:prstGeom prst="line">
          <a:avLst/>
        </a:prstGeom>
        <a:ln w="12700">
          <a:solidFill>
            <a:srgbClr val="FF0000"/>
          </a:solidFill>
          <a:headEnd type="oval"/>
          <a:tail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10DE2-67F0-E343-978E-543C0E6A35AB}">
  <dimension ref="A1:N56"/>
  <sheetViews>
    <sheetView tabSelected="1" zoomScaleNormal="100" workbookViewId="0"/>
  </sheetViews>
  <sheetFormatPr baseColWidth="10" defaultColWidth="14" defaultRowHeight="20" customHeight="1"/>
  <cols>
    <col min="1" max="1" width="29.1640625" style="16" customWidth="1"/>
    <col min="2" max="2" width="5" style="16" customWidth="1"/>
    <col min="3" max="3" width="2" style="5" customWidth="1"/>
    <col min="4" max="4" width="13.6640625" style="3" customWidth="1"/>
    <col min="5" max="5" width="13.1640625" style="3" customWidth="1"/>
    <col min="6" max="6" width="13.33203125" style="3" bestFit="1" customWidth="1"/>
    <col min="7" max="7" width="2" style="5" customWidth="1"/>
    <col min="8" max="8" width="14" style="3" customWidth="1"/>
    <col min="9" max="9" width="10.83203125" style="3" bestFit="1" customWidth="1"/>
    <col min="10" max="10" width="14" style="3" customWidth="1"/>
    <col min="11" max="11" width="2" style="5" customWidth="1"/>
    <col min="12" max="12" width="14" style="3" customWidth="1"/>
    <col min="13" max="13" width="3.6640625" style="17" customWidth="1"/>
    <col min="14" max="16384" width="14" style="5"/>
  </cols>
  <sheetData>
    <row r="1" spans="1:14" ht="20" customHeight="1">
      <c r="A1" s="1" t="s">
        <v>0</v>
      </c>
      <c r="B1" s="2" t="s">
        <v>1</v>
      </c>
      <c r="M1" s="4">
        <v>1</v>
      </c>
      <c r="N1" s="5" t="s">
        <v>61</v>
      </c>
    </row>
    <row r="2" spans="1:14" ht="20" customHeight="1">
      <c r="A2" s="6" t="s">
        <v>2</v>
      </c>
      <c r="B2" s="7" t="s">
        <v>35</v>
      </c>
      <c r="H2" s="176" t="s">
        <v>36</v>
      </c>
      <c r="I2" s="177"/>
      <c r="J2" s="164" t="s">
        <v>133</v>
      </c>
      <c r="K2" s="165"/>
      <c r="L2" s="166"/>
      <c r="M2" s="4">
        <f t="shared" ref="M2:M56" si="0">M1+1</f>
        <v>2</v>
      </c>
    </row>
    <row r="3" spans="1:14" ht="20" customHeight="1">
      <c r="A3" s="1" t="s">
        <v>3</v>
      </c>
      <c r="B3" s="2" t="s">
        <v>4</v>
      </c>
      <c r="H3" s="178"/>
      <c r="I3" s="179"/>
      <c r="J3" s="167" t="s">
        <v>134</v>
      </c>
      <c r="K3" s="168"/>
      <c r="L3" s="169"/>
      <c r="M3" s="4">
        <f t="shared" si="0"/>
        <v>3</v>
      </c>
    </row>
    <row r="4" spans="1:14" ht="20" customHeight="1">
      <c r="A4" s="184" t="s">
        <v>137</v>
      </c>
      <c r="B4" s="185"/>
      <c r="D4" s="33" t="s">
        <v>46</v>
      </c>
      <c r="E4" s="14" t="s">
        <v>34</v>
      </c>
      <c r="F4" s="14" t="s">
        <v>16</v>
      </c>
      <c r="H4" s="14" t="s">
        <v>18</v>
      </c>
      <c r="I4" s="14"/>
      <c r="J4" s="15" t="s">
        <v>14</v>
      </c>
      <c r="L4" s="15" t="s">
        <v>7</v>
      </c>
      <c r="M4" s="4">
        <f t="shared" si="0"/>
        <v>4</v>
      </c>
    </row>
    <row r="5" spans="1:14" ht="20" customHeight="1">
      <c r="A5" s="8" t="s">
        <v>5</v>
      </c>
      <c r="B5" s="36" t="s">
        <v>13</v>
      </c>
      <c r="D5" s="34" t="s">
        <v>47</v>
      </c>
      <c r="E5" s="9" t="s">
        <v>84</v>
      </c>
      <c r="F5" s="39" t="s">
        <v>17</v>
      </c>
      <c r="H5" s="9" t="s">
        <v>19</v>
      </c>
      <c r="I5" s="9" t="s">
        <v>15</v>
      </c>
      <c r="J5" s="9" t="s">
        <v>7</v>
      </c>
      <c r="L5" s="9" t="s">
        <v>44</v>
      </c>
      <c r="M5" s="4">
        <f t="shared" si="0"/>
        <v>5</v>
      </c>
    </row>
    <row r="6" spans="1:14" ht="20" customHeight="1">
      <c r="A6" s="38" t="s">
        <v>55</v>
      </c>
      <c r="B6" s="29" t="s">
        <v>10</v>
      </c>
      <c r="D6" s="26"/>
      <c r="E6" s="26"/>
      <c r="F6" s="26">
        <f>SUM(D6:E6)</f>
        <v>0</v>
      </c>
      <c r="G6" s="11"/>
      <c r="H6" s="26"/>
      <c r="I6" s="26"/>
      <c r="J6" s="26"/>
      <c r="K6" s="11"/>
      <c r="L6" s="26">
        <f>SUM(F6:J6)</f>
        <v>0</v>
      </c>
      <c r="M6" s="27">
        <f t="shared" si="0"/>
        <v>6</v>
      </c>
    </row>
    <row r="7" spans="1:14" ht="20" customHeight="1">
      <c r="A7" s="10" t="s">
        <v>30</v>
      </c>
      <c r="B7" s="22" t="s">
        <v>10</v>
      </c>
      <c r="D7" s="11">
        <v>1156376490</v>
      </c>
      <c r="E7" s="11"/>
      <c r="F7" s="11">
        <f>SUM(D7:E7)</f>
        <v>1156376490</v>
      </c>
      <c r="G7" s="11"/>
      <c r="H7" s="11"/>
      <c r="I7" s="11"/>
      <c r="J7" s="11"/>
      <c r="K7" s="11"/>
      <c r="L7" s="11">
        <f>SUM(F7:J7)</f>
        <v>1156376490</v>
      </c>
      <c r="M7" s="4">
        <f t="shared" si="0"/>
        <v>7</v>
      </c>
    </row>
    <row r="8" spans="1:14" ht="20" customHeight="1">
      <c r="A8" s="10" t="s">
        <v>20</v>
      </c>
      <c r="B8" s="22" t="s">
        <v>10</v>
      </c>
      <c r="D8" s="11">
        <v>144930153</v>
      </c>
      <c r="E8" s="11"/>
      <c r="F8" s="11">
        <f t="shared" ref="F8:F11" si="1">SUM(D8:E8)</f>
        <v>144930153</v>
      </c>
      <c r="G8" s="11"/>
      <c r="H8" s="11"/>
      <c r="I8" s="11"/>
      <c r="J8" s="11"/>
      <c r="K8" s="11"/>
      <c r="L8" s="11">
        <f t="shared" ref="L8:L15" si="2">SUM(F8:J8)</f>
        <v>144930153</v>
      </c>
      <c r="M8" s="4">
        <f t="shared" si="0"/>
        <v>8</v>
      </c>
    </row>
    <row r="9" spans="1:14" ht="20" customHeight="1">
      <c r="A9" s="42" t="s">
        <v>52</v>
      </c>
      <c r="B9" s="43" t="s">
        <v>10</v>
      </c>
      <c r="C9" s="120"/>
      <c r="D9" s="41"/>
      <c r="E9" s="69">
        <v>65612091</v>
      </c>
      <c r="F9" s="69">
        <f>SUM(D9:E9)</f>
        <v>65612091</v>
      </c>
      <c r="G9" s="121"/>
      <c r="H9" s="69" t="s">
        <v>58</v>
      </c>
      <c r="I9" s="41"/>
      <c r="J9" s="41"/>
      <c r="K9" s="121"/>
      <c r="L9" s="69">
        <f>SUM(F9:J9)</f>
        <v>65612091</v>
      </c>
      <c r="M9" s="27">
        <f t="shared" si="0"/>
        <v>9</v>
      </c>
    </row>
    <row r="10" spans="1:14" ht="20" customHeight="1">
      <c r="A10" s="10" t="s">
        <v>32</v>
      </c>
      <c r="B10" s="22" t="s">
        <v>10</v>
      </c>
      <c r="D10" s="11"/>
      <c r="E10" s="11"/>
      <c r="F10" s="11">
        <f t="shared" si="1"/>
        <v>0</v>
      </c>
      <c r="G10" s="11"/>
      <c r="H10" s="11">
        <v>7828194</v>
      </c>
      <c r="I10" s="11"/>
      <c r="J10" s="11"/>
      <c r="K10" s="11"/>
      <c r="L10" s="11">
        <f t="shared" si="2"/>
        <v>7828194</v>
      </c>
      <c r="M10" s="4">
        <f t="shared" si="0"/>
        <v>10</v>
      </c>
    </row>
    <row r="11" spans="1:14" ht="20" customHeight="1">
      <c r="A11" s="63" t="s">
        <v>33</v>
      </c>
      <c r="B11" s="23" t="s">
        <v>10</v>
      </c>
      <c r="D11" s="12"/>
      <c r="E11" s="12"/>
      <c r="F11" s="12">
        <f t="shared" si="1"/>
        <v>0</v>
      </c>
      <c r="G11" s="11"/>
      <c r="H11" s="12">
        <v>81869709</v>
      </c>
      <c r="I11" s="12"/>
      <c r="J11" s="12"/>
      <c r="K11" s="11"/>
      <c r="L11" s="12">
        <f t="shared" si="2"/>
        <v>81869709</v>
      </c>
      <c r="M11" s="142">
        <f t="shared" si="0"/>
        <v>11</v>
      </c>
    </row>
    <row r="12" spans="1:14" ht="20" customHeight="1">
      <c r="A12" s="10" t="s">
        <v>6</v>
      </c>
      <c r="B12" s="22" t="s">
        <v>10</v>
      </c>
      <c r="D12" s="11">
        <f>SUM(D6:D11)</f>
        <v>1301306643</v>
      </c>
      <c r="E12" s="11">
        <f>SUM(E6:E11)</f>
        <v>65612091</v>
      </c>
      <c r="F12" s="11">
        <f>SUM(F6:F11)</f>
        <v>1366918734</v>
      </c>
      <c r="G12" s="11"/>
      <c r="H12" s="11">
        <f>SUM(H6:H11)</f>
        <v>89697903</v>
      </c>
      <c r="I12" s="11">
        <f>SUM(I6:I11)</f>
        <v>0</v>
      </c>
      <c r="J12" s="11">
        <f>SUM(J6:J11)</f>
        <v>0</v>
      </c>
      <c r="K12" s="11"/>
      <c r="L12" s="11">
        <f t="shared" si="2"/>
        <v>1456616637</v>
      </c>
      <c r="M12" s="4">
        <f t="shared" si="0"/>
        <v>12</v>
      </c>
    </row>
    <row r="13" spans="1:14" ht="20" customHeight="1">
      <c r="A13" s="10" t="s">
        <v>8</v>
      </c>
      <c r="B13" s="22" t="s">
        <v>11</v>
      </c>
      <c r="D13" s="11"/>
      <c r="E13" s="11"/>
      <c r="F13" s="11">
        <f t="shared" ref="F13:F14" si="3">SUM(D13:E13)</f>
        <v>0</v>
      </c>
      <c r="G13" s="11"/>
      <c r="H13" s="11">
        <v>-1311823360</v>
      </c>
      <c r="I13" s="11"/>
      <c r="J13" s="11"/>
      <c r="K13" s="11"/>
      <c r="L13" s="11">
        <f t="shared" si="2"/>
        <v>-1311823360</v>
      </c>
      <c r="M13" s="4">
        <f t="shared" si="0"/>
        <v>13</v>
      </c>
    </row>
    <row r="14" spans="1:14" ht="20" customHeight="1">
      <c r="A14" s="28" t="s">
        <v>53</v>
      </c>
      <c r="B14" s="29" t="s">
        <v>11</v>
      </c>
      <c r="D14" s="26"/>
      <c r="E14" s="26"/>
      <c r="F14" s="26">
        <f t="shared" si="3"/>
        <v>0</v>
      </c>
      <c r="G14" s="11"/>
      <c r="H14" s="69">
        <v>-65612091</v>
      </c>
      <c r="I14" s="73" t="s">
        <v>83</v>
      </c>
      <c r="J14" s="26"/>
      <c r="K14" s="11"/>
      <c r="L14" s="26">
        <f>SUM(F14:J14)</f>
        <v>-65612091</v>
      </c>
      <c r="M14" s="30">
        <f t="shared" si="0"/>
        <v>14</v>
      </c>
    </row>
    <row r="15" spans="1:14" ht="20" customHeight="1">
      <c r="A15" s="10" t="s">
        <v>56</v>
      </c>
      <c r="B15" s="23" t="s">
        <v>12</v>
      </c>
      <c r="D15" s="11"/>
      <c r="E15" s="11"/>
      <c r="F15" s="11">
        <f t="shared" ref="F15" si="4">SUM(D15:E15)</f>
        <v>0</v>
      </c>
      <c r="G15" s="11"/>
      <c r="H15" s="12"/>
      <c r="I15" s="12">
        <v>52799916</v>
      </c>
      <c r="J15" s="12">
        <v>12703173</v>
      </c>
      <c r="K15" s="11"/>
      <c r="L15" s="12">
        <f t="shared" si="2"/>
        <v>65503089</v>
      </c>
      <c r="M15" s="4">
        <f t="shared" si="0"/>
        <v>15</v>
      </c>
    </row>
    <row r="16" spans="1:14" ht="20" customHeight="1">
      <c r="A16" s="18" t="s">
        <v>9</v>
      </c>
      <c r="B16" s="37"/>
      <c r="D16" s="19">
        <f>SUM(D12:D15)</f>
        <v>1301306643</v>
      </c>
      <c r="E16" s="19">
        <f>SUM(E12:E15)</f>
        <v>65612091</v>
      </c>
      <c r="F16" s="19">
        <f>SUM(F12:F15)</f>
        <v>1366918734</v>
      </c>
      <c r="H16" s="19">
        <f>SUM(H12:H15)</f>
        <v>-1287737548</v>
      </c>
      <c r="I16" s="19">
        <f>SUM(I12:I15)</f>
        <v>52799916</v>
      </c>
      <c r="J16" s="19">
        <f>SUM(J12:J15)</f>
        <v>12703173</v>
      </c>
      <c r="L16" s="19">
        <f>SUM(L12:L15)</f>
        <v>144684275</v>
      </c>
      <c r="M16" s="4">
        <f t="shared" si="0"/>
        <v>16</v>
      </c>
    </row>
    <row r="17" spans="1:13" ht="20" customHeight="1">
      <c r="A17" s="21" t="s">
        <v>21</v>
      </c>
      <c r="B17" s="21" t="s">
        <v>22</v>
      </c>
      <c r="D17" s="21" t="s">
        <v>23</v>
      </c>
      <c r="E17" s="21" t="s">
        <v>24</v>
      </c>
      <c r="F17" s="21" t="s">
        <v>25</v>
      </c>
      <c r="H17" s="21" t="s">
        <v>26</v>
      </c>
      <c r="I17" s="21" t="s">
        <v>27</v>
      </c>
      <c r="J17" s="21" t="s">
        <v>29</v>
      </c>
      <c r="L17" s="21" t="s">
        <v>28</v>
      </c>
      <c r="M17" s="4">
        <f t="shared" si="0"/>
        <v>17</v>
      </c>
    </row>
    <row r="18" spans="1:13" ht="20" customHeight="1">
      <c r="A18" s="186" t="s">
        <v>140</v>
      </c>
      <c r="B18" s="186"/>
      <c r="C18" s="186"/>
      <c r="D18" s="186"/>
      <c r="E18" s="24" t="s">
        <v>39</v>
      </c>
      <c r="F18" s="24"/>
      <c r="H18" s="25" t="s">
        <v>48</v>
      </c>
      <c r="I18" s="25"/>
      <c r="J18" s="25"/>
      <c r="K18" s="25"/>
      <c r="L18" s="25"/>
      <c r="M18" s="4">
        <f t="shared" si="0"/>
        <v>18</v>
      </c>
    </row>
    <row r="19" spans="1:13" ht="20" customHeight="1">
      <c r="A19" s="186"/>
      <c r="B19" s="186"/>
      <c r="C19" s="186"/>
      <c r="D19" s="186"/>
      <c r="E19" s="25" t="s">
        <v>40</v>
      </c>
      <c r="F19" s="25"/>
      <c r="H19" s="25" t="s">
        <v>49</v>
      </c>
      <c r="I19" s="25"/>
      <c r="J19" s="25"/>
      <c r="K19" s="25"/>
      <c r="L19" s="25"/>
      <c r="M19" s="4">
        <f t="shared" si="0"/>
        <v>19</v>
      </c>
    </row>
    <row r="20" spans="1:13" ht="20" customHeight="1">
      <c r="A20" s="153" t="s">
        <v>50</v>
      </c>
      <c r="B20" s="201" t="str">
        <f ca="1">"©"&amp;RIGHT("0"&amp;MONTH(NOW()),2)&amp;"/"&amp;RIGHT("0"&amp;DAY(NOW())   +   0,2)&amp;"/"&amp;YEAR(NOW())&amp;" LAWRENCE GERARD BRUNN, CPA (PA), MBA"</f>
        <v>©06/19/2025 LAWRENCE GERARD BRUNN, CPA (PA), MBA</v>
      </c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4">
        <f t="shared" si="0"/>
        <v>20</v>
      </c>
    </row>
    <row r="21" spans="1:13" ht="20" customHeight="1">
      <c r="A21" s="154" t="s">
        <v>141</v>
      </c>
      <c r="B21" s="201"/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4">
        <f t="shared" si="0"/>
        <v>21</v>
      </c>
    </row>
    <row r="22" spans="1:13" ht="20" customHeight="1">
      <c r="A22" s="155" t="s">
        <v>142</v>
      </c>
      <c r="B22" s="203" t="s">
        <v>82</v>
      </c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4">
        <f t="shared" si="0"/>
        <v>22</v>
      </c>
    </row>
    <row r="23" spans="1:13" ht="20" customHeight="1">
      <c r="A23" s="156" t="s">
        <v>51</v>
      </c>
      <c r="B23" s="203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4">
        <f t="shared" si="0"/>
        <v>23</v>
      </c>
    </row>
    <row r="24" spans="1:13" ht="20" customHeight="1">
      <c r="A24" s="31" t="s">
        <v>42</v>
      </c>
      <c r="B24" s="32" t="s">
        <v>43</v>
      </c>
      <c r="C24" s="25"/>
      <c r="D24" s="44"/>
      <c r="H24" s="193" t="s">
        <v>45</v>
      </c>
      <c r="I24" s="194"/>
      <c r="J24" s="195"/>
      <c r="K24" s="195"/>
      <c r="L24" s="196"/>
      <c r="M24" s="4">
        <f t="shared" si="0"/>
        <v>24</v>
      </c>
    </row>
    <row r="25" spans="1:13" ht="20" customHeight="1">
      <c r="A25" s="20" t="s">
        <v>37</v>
      </c>
      <c r="D25" s="187" t="s">
        <v>60</v>
      </c>
      <c r="E25" s="188"/>
      <c r="F25" s="189"/>
      <c r="H25" s="197" t="s">
        <v>41</v>
      </c>
      <c r="I25" s="198"/>
      <c r="J25" s="164" t="s">
        <v>133</v>
      </c>
      <c r="K25" s="165"/>
      <c r="L25" s="166"/>
      <c r="M25" s="4">
        <f t="shared" si="0"/>
        <v>25</v>
      </c>
    </row>
    <row r="26" spans="1:13" ht="20" customHeight="1">
      <c r="A26" s="20" t="s">
        <v>38</v>
      </c>
      <c r="D26" s="190"/>
      <c r="E26" s="191"/>
      <c r="F26" s="192"/>
      <c r="H26" s="199"/>
      <c r="I26" s="200"/>
      <c r="J26" s="167" t="s">
        <v>134</v>
      </c>
      <c r="K26" s="168"/>
      <c r="L26" s="169"/>
      <c r="M26" s="4">
        <f t="shared" si="0"/>
        <v>26</v>
      </c>
    </row>
    <row r="27" spans="1:13" ht="20" customHeight="1">
      <c r="A27" s="160" t="s">
        <v>138</v>
      </c>
      <c r="B27" s="161"/>
      <c r="D27" s="33" t="s">
        <v>46</v>
      </c>
      <c r="E27" s="14" t="s">
        <v>34</v>
      </c>
      <c r="F27" s="14" t="s">
        <v>16</v>
      </c>
      <c r="H27" s="14" t="s">
        <v>18</v>
      </c>
      <c r="I27" s="14"/>
      <c r="J27" s="15" t="s">
        <v>14</v>
      </c>
      <c r="L27" s="15" t="s">
        <v>7</v>
      </c>
      <c r="M27" s="4">
        <f t="shared" si="0"/>
        <v>27</v>
      </c>
    </row>
    <row r="28" spans="1:13" ht="20" customHeight="1">
      <c r="A28" s="8" t="s">
        <v>5</v>
      </c>
      <c r="B28" s="36" t="s">
        <v>13</v>
      </c>
      <c r="D28" s="34" t="s">
        <v>47</v>
      </c>
      <c r="E28" s="9" t="s">
        <v>84</v>
      </c>
      <c r="F28" s="39" t="s">
        <v>17</v>
      </c>
      <c r="H28" s="9" t="s">
        <v>19</v>
      </c>
      <c r="I28" s="9" t="s">
        <v>15</v>
      </c>
      <c r="J28" s="9" t="s">
        <v>7</v>
      </c>
      <c r="L28" s="9" t="s">
        <v>44</v>
      </c>
      <c r="M28" s="4">
        <f t="shared" si="0"/>
        <v>28</v>
      </c>
    </row>
    <row r="29" spans="1:13" ht="20" customHeight="1">
      <c r="A29" s="38" t="s">
        <v>55</v>
      </c>
      <c r="B29" s="29" t="s">
        <v>10</v>
      </c>
      <c r="D29" s="26"/>
      <c r="E29" s="26">
        <v>-65612091</v>
      </c>
      <c r="F29" s="26">
        <f>SUM(D29:E29)</f>
        <v>-65612091</v>
      </c>
      <c r="G29" s="11"/>
      <c r="H29" s="26" t="s">
        <v>54</v>
      </c>
      <c r="I29" s="26"/>
      <c r="J29" s="26"/>
      <c r="L29" s="26">
        <f>SUM(F29:J29)</f>
        <v>-65612091</v>
      </c>
      <c r="M29" s="27">
        <f t="shared" si="0"/>
        <v>29</v>
      </c>
    </row>
    <row r="30" spans="1:13" ht="20" customHeight="1">
      <c r="A30" s="10" t="s">
        <v>30</v>
      </c>
      <c r="B30" s="22" t="s">
        <v>10</v>
      </c>
      <c r="D30" s="11">
        <v>1156376490</v>
      </c>
      <c r="E30" s="11"/>
      <c r="F30" s="11">
        <f>SUM(D30:E30)</f>
        <v>1156376490</v>
      </c>
      <c r="G30" s="11"/>
      <c r="H30" s="11"/>
      <c r="I30" s="11"/>
      <c r="J30" s="11"/>
      <c r="L30" s="11">
        <f>SUM(F30:J30)</f>
        <v>1156376490</v>
      </c>
      <c r="M30" s="4">
        <f t="shared" si="0"/>
        <v>30</v>
      </c>
    </row>
    <row r="31" spans="1:13" ht="20" customHeight="1">
      <c r="A31" s="10" t="s">
        <v>20</v>
      </c>
      <c r="B31" s="22" t="s">
        <v>10</v>
      </c>
      <c r="D31" s="11">
        <v>144930153</v>
      </c>
      <c r="E31" s="11"/>
      <c r="F31" s="11">
        <f t="shared" ref="F31:F34" si="5">SUM(D31:E31)</f>
        <v>144930153</v>
      </c>
      <c r="G31" s="11"/>
      <c r="H31" s="11"/>
      <c r="I31" s="11"/>
      <c r="J31" s="11"/>
      <c r="L31" s="11">
        <f t="shared" ref="L31:L38" si="6">SUM(F31:J31)</f>
        <v>144930153</v>
      </c>
      <c r="M31" s="4">
        <f t="shared" si="0"/>
        <v>31</v>
      </c>
    </row>
    <row r="32" spans="1:13" ht="20" customHeight="1">
      <c r="A32" s="28" t="s">
        <v>52</v>
      </c>
      <c r="B32" s="29" t="s">
        <v>10</v>
      </c>
      <c r="D32" s="26"/>
      <c r="E32" s="26"/>
      <c r="F32" s="26">
        <f>SUM(D32:E32)</f>
        <v>0</v>
      </c>
      <c r="G32" s="11"/>
      <c r="H32" s="26"/>
      <c r="I32" s="26"/>
      <c r="J32" s="26"/>
      <c r="K32" s="11"/>
      <c r="L32" s="26">
        <f>SUM(F32:J32)</f>
        <v>0</v>
      </c>
      <c r="M32" s="27">
        <f t="shared" si="0"/>
        <v>32</v>
      </c>
    </row>
    <row r="33" spans="1:13" ht="20" customHeight="1">
      <c r="A33" s="10" t="s">
        <v>32</v>
      </c>
      <c r="B33" s="22" t="s">
        <v>10</v>
      </c>
      <c r="C33" s="11"/>
      <c r="D33" s="11"/>
      <c r="E33" s="11"/>
      <c r="F33" s="11">
        <f t="shared" si="5"/>
        <v>0</v>
      </c>
      <c r="G33" s="11"/>
      <c r="H33" s="11">
        <v>7828194</v>
      </c>
      <c r="I33" s="11"/>
      <c r="J33" s="11"/>
      <c r="K33" s="11"/>
      <c r="L33" s="11">
        <f t="shared" si="6"/>
        <v>7828194</v>
      </c>
      <c r="M33" s="4">
        <f t="shared" si="0"/>
        <v>33</v>
      </c>
    </row>
    <row r="34" spans="1:13" ht="20" customHeight="1">
      <c r="A34" s="63" t="s">
        <v>33</v>
      </c>
      <c r="B34" s="23" t="s">
        <v>10</v>
      </c>
      <c r="C34" s="11"/>
      <c r="D34" s="12"/>
      <c r="E34" s="12"/>
      <c r="F34" s="12">
        <f t="shared" si="5"/>
        <v>0</v>
      </c>
      <c r="G34" s="11"/>
      <c r="H34" s="12">
        <v>81869709</v>
      </c>
      <c r="I34" s="12"/>
      <c r="J34" s="12"/>
      <c r="K34" s="11"/>
      <c r="L34" s="12">
        <f t="shared" si="6"/>
        <v>81869709</v>
      </c>
      <c r="M34" s="142">
        <f t="shared" si="0"/>
        <v>34</v>
      </c>
    </row>
    <row r="35" spans="1:13" ht="20" customHeight="1">
      <c r="A35" s="10" t="s">
        <v>6</v>
      </c>
      <c r="B35" s="22" t="s">
        <v>10</v>
      </c>
      <c r="C35" s="11"/>
      <c r="D35" s="11">
        <f>SUM(D29:D34)</f>
        <v>1301306643</v>
      </c>
      <c r="E35" s="11">
        <f>SUM(E29:E34)</f>
        <v>-65612091</v>
      </c>
      <c r="F35" s="11">
        <f>SUM(F29:F34)</f>
        <v>1235694552</v>
      </c>
      <c r="G35" s="11"/>
      <c r="H35" s="11">
        <f>SUM(H29:H34)</f>
        <v>89697903</v>
      </c>
      <c r="I35" s="11">
        <f>SUM(I29:I34)</f>
        <v>0</v>
      </c>
      <c r="J35" s="11">
        <f>SUM(J29:J34)</f>
        <v>0</v>
      </c>
      <c r="K35" s="11"/>
      <c r="L35" s="11">
        <f t="shared" si="6"/>
        <v>1325392455</v>
      </c>
      <c r="M35" s="4">
        <f t="shared" si="0"/>
        <v>35</v>
      </c>
    </row>
    <row r="36" spans="1:13" ht="20" customHeight="1">
      <c r="A36" s="10" t="s">
        <v>8</v>
      </c>
      <c r="B36" s="22" t="s">
        <v>11</v>
      </c>
      <c r="D36" s="11"/>
      <c r="E36" s="11"/>
      <c r="F36" s="11">
        <f t="shared" ref="F36:F37" si="7">SUM(D36:E36)</f>
        <v>0</v>
      </c>
      <c r="G36" s="11"/>
      <c r="H36" s="11">
        <v>-1311823360</v>
      </c>
      <c r="I36" s="11"/>
      <c r="J36" s="11"/>
      <c r="K36" s="11"/>
      <c r="L36" s="11">
        <f t="shared" si="6"/>
        <v>-1311823360</v>
      </c>
      <c r="M36" s="4">
        <f t="shared" si="0"/>
        <v>36</v>
      </c>
    </row>
    <row r="37" spans="1:13" ht="20" customHeight="1">
      <c r="A37" s="28" t="s">
        <v>53</v>
      </c>
      <c r="B37" s="29" t="s">
        <v>11</v>
      </c>
      <c r="D37" s="26"/>
      <c r="E37" s="26"/>
      <c r="F37" s="26">
        <f t="shared" si="7"/>
        <v>0</v>
      </c>
      <c r="G37" s="11"/>
      <c r="H37" s="26"/>
      <c r="I37" s="26"/>
      <c r="J37" s="26"/>
      <c r="L37" s="26">
        <f>SUM(F37:J37)</f>
        <v>0</v>
      </c>
      <c r="M37" s="27">
        <f t="shared" si="0"/>
        <v>37</v>
      </c>
    </row>
    <row r="38" spans="1:13" ht="20" customHeight="1">
      <c r="A38" s="10" t="s">
        <v>56</v>
      </c>
      <c r="B38" s="23" t="s">
        <v>12</v>
      </c>
      <c r="D38" s="11"/>
      <c r="E38" s="11"/>
      <c r="F38" s="11">
        <f t="shared" ref="F38" si="8">SUM(D38:E38)</f>
        <v>0</v>
      </c>
      <c r="H38" s="12"/>
      <c r="I38" s="12">
        <v>52799916</v>
      </c>
      <c r="J38" s="12">
        <v>12703173</v>
      </c>
      <c r="L38" s="12">
        <f t="shared" si="6"/>
        <v>65503089</v>
      </c>
      <c r="M38" s="4">
        <f t="shared" si="0"/>
        <v>38</v>
      </c>
    </row>
    <row r="39" spans="1:13" ht="20" customHeight="1">
      <c r="A39" s="18" t="s">
        <v>9</v>
      </c>
      <c r="B39" s="37"/>
      <c r="D39" s="19">
        <f>SUM(D35:D38)</f>
        <v>1301306643</v>
      </c>
      <c r="E39" s="19">
        <f>SUM(E35:E38)</f>
        <v>-65612091</v>
      </c>
      <c r="F39" s="19">
        <f>SUM(F35:F38)</f>
        <v>1235694552</v>
      </c>
      <c r="H39" s="19">
        <f>SUM(H35:H38)</f>
        <v>-1222125457</v>
      </c>
      <c r="I39" s="19">
        <f>SUM(I35:I38)</f>
        <v>52799916</v>
      </c>
      <c r="J39" s="80">
        <f>SUM(J35:J38)</f>
        <v>12703173</v>
      </c>
      <c r="L39" s="80">
        <f>SUM(L35:L38)</f>
        <v>79072184</v>
      </c>
      <c r="M39" s="4">
        <f t="shared" si="0"/>
        <v>39</v>
      </c>
    </row>
    <row r="40" spans="1:13" s="16" customFormat="1" ht="20" customHeight="1">
      <c r="A40" s="159" t="s">
        <v>31</v>
      </c>
      <c r="B40" s="159"/>
      <c r="C40" s="159"/>
      <c r="D40" s="159"/>
      <c r="E40" s="159"/>
      <c r="F40" s="159"/>
      <c r="G40" s="159"/>
      <c r="H40" s="159"/>
      <c r="I40" s="159"/>
      <c r="J40" s="170" t="s">
        <v>135</v>
      </c>
      <c r="K40" s="171"/>
      <c r="L40" s="172"/>
      <c r="M40" s="4">
        <f t="shared" si="0"/>
        <v>40</v>
      </c>
    </row>
    <row r="41" spans="1:13" s="16" customFormat="1" ht="20" customHeight="1">
      <c r="A41" s="159"/>
      <c r="B41" s="159"/>
      <c r="C41" s="159"/>
      <c r="D41" s="159"/>
      <c r="E41" s="159"/>
      <c r="F41" s="159"/>
      <c r="G41" s="159"/>
      <c r="H41" s="159"/>
      <c r="I41" s="159"/>
      <c r="J41" s="173" t="s">
        <v>136</v>
      </c>
      <c r="K41" s="174"/>
      <c r="L41" s="175"/>
      <c r="M41" s="4">
        <f t="shared" si="0"/>
        <v>41</v>
      </c>
    </row>
    <row r="42" spans="1:13" ht="20" customHeight="1">
      <c r="A42" s="162" t="s">
        <v>85</v>
      </c>
      <c r="B42" s="163"/>
      <c r="C42" s="163"/>
      <c r="D42" s="163"/>
      <c r="E42" s="163"/>
      <c r="F42" s="163"/>
      <c r="G42" s="40"/>
      <c r="H42" s="180" t="s">
        <v>59</v>
      </c>
      <c r="I42" s="181"/>
      <c r="J42" s="164" t="s">
        <v>133</v>
      </c>
      <c r="K42" s="165"/>
      <c r="L42" s="166"/>
      <c r="M42" s="4">
        <f t="shared" si="0"/>
        <v>42</v>
      </c>
    </row>
    <row r="43" spans="1:13" ht="20" customHeight="1">
      <c r="A43" s="163"/>
      <c r="B43" s="163"/>
      <c r="C43" s="163"/>
      <c r="D43" s="163"/>
      <c r="E43" s="163"/>
      <c r="F43" s="163"/>
      <c r="G43" s="40"/>
      <c r="H43" s="182"/>
      <c r="I43" s="183"/>
      <c r="J43" s="167" t="s">
        <v>134</v>
      </c>
      <c r="K43" s="168"/>
      <c r="L43" s="169"/>
      <c r="M43" s="4">
        <f t="shared" si="0"/>
        <v>43</v>
      </c>
    </row>
    <row r="44" spans="1:13" ht="20" customHeight="1">
      <c r="A44" s="157" t="s">
        <v>57</v>
      </c>
      <c r="B44" s="158"/>
      <c r="D44" s="33" t="s">
        <v>46</v>
      </c>
      <c r="E44" s="14" t="s">
        <v>34</v>
      </c>
      <c r="F44" s="14" t="s">
        <v>16</v>
      </c>
      <c r="H44" s="14" t="s">
        <v>18</v>
      </c>
      <c r="I44" s="14"/>
      <c r="J44" s="15" t="s">
        <v>14</v>
      </c>
      <c r="L44" s="15" t="s">
        <v>7</v>
      </c>
      <c r="M44" s="4">
        <f t="shared" si="0"/>
        <v>44</v>
      </c>
    </row>
    <row r="45" spans="1:13" ht="20" customHeight="1">
      <c r="A45" s="8" t="s">
        <v>5</v>
      </c>
      <c r="B45" s="36" t="s">
        <v>13</v>
      </c>
      <c r="D45" s="34" t="s">
        <v>47</v>
      </c>
      <c r="E45" s="9" t="s">
        <v>84</v>
      </c>
      <c r="F45" s="39" t="s">
        <v>17</v>
      </c>
      <c r="H45" s="9" t="s">
        <v>19</v>
      </c>
      <c r="I45" s="9" t="s">
        <v>15</v>
      </c>
      <c r="J45" s="9" t="s">
        <v>7</v>
      </c>
      <c r="L45" s="9" t="s">
        <v>44</v>
      </c>
      <c r="M45" s="4">
        <f t="shared" si="0"/>
        <v>45</v>
      </c>
    </row>
    <row r="46" spans="1:13" ht="20" customHeight="1">
      <c r="A46" s="38" t="s">
        <v>55</v>
      </c>
      <c r="B46" s="29" t="s">
        <v>10</v>
      </c>
      <c r="D46" s="26">
        <f t="shared" ref="D46:F56" si="9">IFERROR(D29*1,0)-IFERROR(D6*1,0)</f>
        <v>0</v>
      </c>
      <c r="E46" s="26">
        <f t="shared" si="9"/>
        <v>-65612091</v>
      </c>
      <c r="F46" s="26">
        <f t="shared" si="9"/>
        <v>-65612091</v>
      </c>
      <c r="H46" s="26">
        <f t="shared" ref="H46:J56" si="10">IFERROR(H29*1,0)-IFERROR(H6*1,0)</f>
        <v>0</v>
      </c>
      <c r="I46" s="26">
        <f t="shared" si="10"/>
        <v>0</v>
      </c>
      <c r="J46" s="26">
        <f t="shared" si="10"/>
        <v>0</v>
      </c>
      <c r="L46" s="26">
        <f t="shared" ref="L46:L56" si="11">IFERROR(L29*1,0)-IFERROR(L6*1,0)</f>
        <v>-65612091</v>
      </c>
      <c r="M46" s="27">
        <f t="shared" si="0"/>
        <v>46</v>
      </c>
    </row>
    <row r="47" spans="1:13" ht="20" customHeight="1">
      <c r="A47" s="10" t="s">
        <v>30</v>
      </c>
      <c r="B47" s="22" t="s">
        <v>10</v>
      </c>
      <c r="D47" s="11">
        <f t="shared" si="9"/>
        <v>0</v>
      </c>
      <c r="E47" s="11">
        <f t="shared" si="9"/>
        <v>0</v>
      </c>
      <c r="F47" s="11">
        <f t="shared" si="9"/>
        <v>0</v>
      </c>
      <c r="H47" s="11">
        <f t="shared" si="10"/>
        <v>0</v>
      </c>
      <c r="I47" s="11">
        <f t="shared" si="10"/>
        <v>0</v>
      </c>
      <c r="J47" s="11">
        <f t="shared" si="10"/>
        <v>0</v>
      </c>
      <c r="L47" s="11">
        <f t="shared" si="11"/>
        <v>0</v>
      </c>
      <c r="M47" s="4">
        <f t="shared" si="0"/>
        <v>47</v>
      </c>
    </row>
    <row r="48" spans="1:13" ht="20" customHeight="1">
      <c r="A48" s="10" t="s">
        <v>20</v>
      </c>
      <c r="B48" s="22" t="s">
        <v>10</v>
      </c>
      <c r="D48" s="11">
        <f t="shared" si="9"/>
        <v>0</v>
      </c>
      <c r="E48" s="11">
        <f t="shared" si="9"/>
        <v>0</v>
      </c>
      <c r="F48" s="11">
        <f t="shared" si="9"/>
        <v>0</v>
      </c>
      <c r="H48" s="11">
        <f t="shared" si="10"/>
        <v>0</v>
      </c>
      <c r="I48" s="11">
        <f t="shared" si="10"/>
        <v>0</v>
      </c>
      <c r="J48" s="11">
        <f t="shared" si="10"/>
        <v>0</v>
      </c>
      <c r="L48" s="11">
        <f t="shared" si="11"/>
        <v>0</v>
      </c>
      <c r="M48" s="4">
        <f t="shared" si="0"/>
        <v>48</v>
      </c>
    </row>
    <row r="49" spans="1:13" ht="20" customHeight="1">
      <c r="A49" s="28" t="s">
        <v>52</v>
      </c>
      <c r="B49" s="29" t="s">
        <v>10</v>
      </c>
      <c r="D49" s="26">
        <f t="shared" si="9"/>
        <v>0</v>
      </c>
      <c r="E49" s="26">
        <f t="shared" si="9"/>
        <v>-65612091</v>
      </c>
      <c r="F49" s="26">
        <f t="shared" si="9"/>
        <v>-65612091</v>
      </c>
      <c r="H49" s="26">
        <f t="shared" si="10"/>
        <v>0</v>
      </c>
      <c r="I49" s="26">
        <f t="shared" si="10"/>
        <v>0</v>
      </c>
      <c r="J49" s="26">
        <f t="shared" si="10"/>
        <v>0</v>
      </c>
      <c r="L49" s="26">
        <f t="shared" si="11"/>
        <v>-65612091</v>
      </c>
      <c r="M49" s="27">
        <f t="shared" si="0"/>
        <v>49</v>
      </c>
    </row>
    <row r="50" spans="1:13" ht="20" customHeight="1">
      <c r="A50" s="10" t="s">
        <v>32</v>
      </c>
      <c r="B50" s="22" t="s">
        <v>10</v>
      </c>
      <c r="D50" s="11">
        <f t="shared" si="9"/>
        <v>0</v>
      </c>
      <c r="E50" s="11">
        <f t="shared" si="9"/>
        <v>0</v>
      </c>
      <c r="F50" s="11">
        <f t="shared" si="9"/>
        <v>0</v>
      </c>
      <c r="H50" s="11">
        <f t="shared" si="10"/>
        <v>0</v>
      </c>
      <c r="I50" s="11">
        <f t="shared" si="10"/>
        <v>0</v>
      </c>
      <c r="J50" s="11">
        <f t="shared" si="10"/>
        <v>0</v>
      </c>
      <c r="L50" s="11">
        <f t="shared" si="11"/>
        <v>0</v>
      </c>
      <c r="M50" s="4">
        <f t="shared" si="0"/>
        <v>50</v>
      </c>
    </row>
    <row r="51" spans="1:13" ht="20" customHeight="1">
      <c r="A51" s="63" t="s">
        <v>33</v>
      </c>
      <c r="B51" s="23" t="s">
        <v>10</v>
      </c>
      <c r="C51" s="11"/>
      <c r="D51" s="12">
        <f t="shared" si="9"/>
        <v>0</v>
      </c>
      <c r="E51" s="12">
        <f t="shared" si="9"/>
        <v>0</v>
      </c>
      <c r="F51" s="12">
        <f t="shared" si="9"/>
        <v>0</v>
      </c>
      <c r="G51" s="11"/>
      <c r="H51" s="12">
        <f t="shared" si="10"/>
        <v>0</v>
      </c>
      <c r="I51" s="12">
        <f t="shared" si="10"/>
        <v>0</v>
      </c>
      <c r="J51" s="12">
        <f t="shared" si="10"/>
        <v>0</v>
      </c>
      <c r="K51" s="11"/>
      <c r="L51" s="12">
        <f t="shared" si="11"/>
        <v>0</v>
      </c>
      <c r="M51" s="142">
        <f t="shared" si="0"/>
        <v>51</v>
      </c>
    </row>
    <row r="52" spans="1:13" ht="20" customHeight="1">
      <c r="A52" s="10" t="s">
        <v>6</v>
      </c>
      <c r="B52" s="22" t="s">
        <v>10</v>
      </c>
      <c r="C52" s="11"/>
      <c r="D52" s="11">
        <f t="shared" si="9"/>
        <v>0</v>
      </c>
      <c r="E52" s="11">
        <f t="shared" si="9"/>
        <v>-131224182</v>
      </c>
      <c r="F52" s="11">
        <f t="shared" si="9"/>
        <v>-131224182</v>
      </c>
      <c r="G52" s="11"/>
      <c r="H52" s="11">
        <f t="shared" si="10"/>
        <v>0</v>
      </c>
      <c r="I52" s="11">
        <f t="shared" si="10"/>
        <v>0</v>
      </c>
      <c r="J52" s="11">
        <f t="shared" si="10"/>
        <v>0</v>
      </c>
      <c r="K52" s="11"/>
      <c r="L52" s="11">
        <f t="shared" si="11"/>
        <v>-131224182</v>
      </c>
      <c r="M52" s="4">
        <f t="shared" si="0"/>
        <v>52</v>
      </c>
    </row>
    <row r="53" spans="1:13" ht="20" customHeight="1">
      <c r="A53" s="10" t="s">
        <v>8</v>
      </c>
      <c r="B53" s="22" t="s">
        <v>11</v>
      </c>
      <c r="D53" s="11">
        <f t="shared" si="9"/>
        <v>0</v>
      </c>
      <c r="E53" s="11">
        <f t="shared" si="9"/>
        <v>0</v>
      </c>
      <c r="F53" s="11">
        <f t="shared" si="9"/>
        <v>0</v>
      </c>
      <c r="H53" s="11">
        <f t="shared" si="10"/>
        <v>0</v>
      </c>
      <c r="I53" s="11">
        <f t="shared" si="10"/>
        <v>0</v>
      </c>
      <c r="J53" s="11">
        <f t="shared" si="10"/>
        <v>0</v>
      </c>
      <c r="L53" s="11">
        <f t="shared" si="11"/>
        <v>0</v>
      </c>
      <c r="M53" s="4">
        <f t="shared" si="0"/>
        <v>53</v>
      </c>
    </row>
    <row r="54" spans="1:13" ht="20" customHeight="1">
      <c r="A54" s="28" t="s">
        <v>53</v>
      </c>
      <c r="B54" s="29" t="s">
        <v>11</v>
      </c>
      <c r="D54" s="26">
        <f t="shared" si="9"/>
        <v>0</v>
      </c>
      <c r="E54" s="26">
        <f t="shared" si="9"/>
        <v>0</v>
      </c>
      <c r="F54" s="26">
        <f t="shared" si="9"/>
        <v>0</v>
      </c>
      <c r="H54" s="26">
        <f t="shared" si="10"/>
        <v>65612091</v>
      </c>
      <c r="I54" s="26">
        <f t="shared" si="10"/>
        <v>0</v>
      </c>
      <c r="J54" s="26">
        <f t="shared" si="10"/>
        <v>0</v>
      </c>
      <c r="L54" s="26">
        <f t="shared" si="11"/>
        <v>65612091</v>
      </c>
      <c r="M54" s="27">
        <f t="shared" si="0"/>
        <v>54</v>
      </c>
    </row>
    <row r="55" spans="1:13" ht="20" customHeight="1">
      <c r="A55" s="10" t="s">
        <v>56</v>
      </c>
      <c r="B55" s="23" t="s">
        <v>12</v>
      </c>
      <c r="D55" s="11">
        <f t="shared" si="9"/>
        <v>0</v>
      </c>
      <c r="E55" s="11">
        <f t="shared" si="9"/>
        <v>0</v>
      </c>
      <c r="F55" s="11">
        <f t="shared" si="9"/>
        <v>0</v>
      </c>
      <c r="H55" s="12">
        <f t="shared" si="10"/>
        <v>0</v>
      </c>
      <c r="I55" s="12">
        <f t="shared" si="10"/>
        <v>0</v>
      </c>
      <c r="J55" s="12">
        <f t="shared" si="10"/>
        <v>0</v>
      </c>
      <c r="L55" s="12">
        <f t="shared" si="11"/>
        <v>0</v>
      </c>
      <c r="M55" s="4">
        <f t="shared" si="0"/>
        <v>55</v>
      </c>
    </row>
    <row r="56" spans="1:13" ht="20" customHeight="1">
      <c r="A56" s="70" t="s">
        <v>9</v>
      </c>
      <c r="B56" s="71"/>
      <c r="D56" s="72">
        <f t="shared" si="9"/>
        <v>0</v>
      </c>
      <c r="E56" s="72">
        <f t="shared" si="9"/>
        <v>-131224182</v>
      </c>
      <c r="F56" s="72">
        <f t="shared" si="9"/>
        <v>-131224182</v>
      </c>
      <c r="H56" s="72">
        <f t="shared" si="10"/>
        <v>65612091</v>
      </c>
      <c r="I56" s="72">
        <f t="shared" si="10"/>
        <v>0</v>
      </c>
      <c r="J56" s="72">
        <f t="shared" si="10"/>
        <v>0</v>
      </c>
      <c r="L56" s="72">
        <f t="shared" si="11"/>
        <v>-65612091</v>
      </c>
      <c r="M56" s="35">
        <f t="shared" si="0"/>
        <v>56</v>
      </c>
    </row>
  </sheetData>
  <mergeCells count="21">
    <mergeCell ref="H2:I3"/>
    <mergeCell ref="J2:L2"/>
    <mergeCell ref="J3:L3"/>
    <mergeCell ref="H42:I43"/>
    <mergeCell ref="A4:B4"/>
    <mergeCell ref="A18:D19"/>
    <mergeCell ref="D25:F26"/>
    <mergeCell ref="H24:L24"/>
    <mergeCell ref="H25:I26"/>
    <mergeCell ref="B20:L21"/>
    <mergeCell ref="B22:L23"/>
    <mergeCell ref="J25:L25"/>
    <mergeCell ref="J26:L26"/>
    <mergeCell ref="A44:B44"/>
    <mergeCell ref="A40:I41"/>
    <mergeCell ref="A27:B27"/>
    <mergeCell ref="A42:F43"/>
    <mergeCell ref="J42:L42"/>
    <mergeCell ref="J43:L43"/>
    <mergeCell ref="J40:L40"/>
    <mergeCell ref="J41:L41"/>
  </mergeCells>
  <conditionalFormatting sqref="A1:M1048576">
    <cfRule type="cellIs" dxfId="5" priority="39" operator="equal">
      <formula>0</formula>
    </cfRule>
    <cfRule type="cellIs" dxfId="4" priority="40" operator="lessThan">
      <formula>0</formula>
    </cfRule>
  </conditionalFormatting>
  <printOptions verticalCentered="1"/>
  <pageMargins left="0.25" right="0.25" top="0.25" bottom="0.25" header="0.3" footer="0.3"/>
  <pageSetup scale="70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653AB-D938-B549-9141-1E99EF08446C}">
  <dimension ref="A1:O55"/>
  <sheetViews>
    <sheetView zoomScaleNormal="100" workbookViewId="0"/>
  </sheetViews>
  <sheetFormatPr baseColWidth="10" defaultColWidth="14" defaultRowHeight="24" customHeight="1"/>
  <cols>
    <col min="1" max="1" width="29.5" style="16" customWidth="1"/>
    <col min="2" max="2" width="27.83203125" style="7" customWidth="1"/>
    <col min="3" max="3" width="1.83203125" style="7" customWidth="1"/>
    <col min="4" max="4" width="14.83203125" style="3" customWidth="1"/>
    <col min="5" max="5" width="1.83203125" style="3" customWidth="1"/>
    <col min="6" max="6" width="14.83203125" style="3" customWidth="1"/>
    <col min="7" max="7" width="1.83203125" style="3" customWidth="1"/>
    <col min="8" max="8" width="14.83203125" style="3" customWidth="1"/>
    <col min="9" max="9" width="2.1640625" style="3" customWidth="1"/>
    <col min="10" max="10" width="23.83203125" style="3" customWidth="1"/>
    <col min="11" max="11" width="3.5" style="17" customWidth="1"/>
    <col min="12" max="13" width="14" style="5"/>
    <col min="14" max="14" width="1.83203125" style="5" customWidth="1"/>
    <col min="15" max="16384" width="14" style="5"/>
  </cols>
  <sheetData>
    <row r="1" spans="1:15" ht="24" customHeight="1">
      <c r="A1" s="1" t="s">
        <v>0</v>
      </c>
      <c r="B1" s="1" t="s">
        <v>1</v>
      </c>
      <c r="C1" s="46"/>
      <c r="J1" s="226" t="s">
        <v>81</v>
      </c>
      <c r="K1" s="4">
        <v>1</v>
      </c>
      <c r="M1" s="229" t="s">
        <v>123</v>
      </c>
      <c r="O1" s="5">
        <v>10</v>
      </c>
    </row>
    <row r="2" spans="1:15" ht="24" customHeight="1">
      <c r="A2" s="6" t="s">
        <v>2</v>
      </c>
      <c r="B2" s="125" t="s">
        <v>35</v>
      </c>
      <c r="C2" s="46"/>
      <c r="F2" s="230" t="s">
        <v>103</v>
      </c>
      <c r="G2" s="231"/>
      <c r="H2" s="232"/>
      <c r="I2" s="88"/>
      <c r="J2" s="227"/>
      <c r="K2" s="4">
        <f t="shared" ref="K2:K49" si="0">K1+1</f>
        <v>2</v>
      </c>
      <c r="M2" s="229"/>
    </row>
    <row r="3" spans="1:15" ht="24" customHeight="1">
      <c r="A3" s="1" t="s">
        <v>3</v>
      </c>
      <c r="B3" s="1" t="s">
        <v>4</v>
      </c>
      <c r="C3" s="46"/>
      <c r="E3" s="3" t="s">
        <v>61</v>
      </c>
      <c r="F3" s="233"/>
      <c r="G3" s="234"/>
      <c r="H3" s="235"/>
      <c r="I3" s="88"/>
      <c r="J3" s="228"/>
      <c r="K3" s="4">
        <f t="shared" si="0"/>
        <v>3</v>
      </c>
    </row>
    <row r="4" spans="1:15" ht="24" customHeight="1">
      <c r="A4" s="45" t="s">
        <v>62</v>
      </c>
      <c r="B4" s="47" t="s">
        <v>63</v>
      </c>
      <c r="C4" s="48"/>
      <c r="D4" s="236" t="s">
        <v>64</v>
      </c>
      <c r="E4" s="237"/>
      <c r="F4" s="237"/>
      <c r="G4" s="237"/>
      <c r="H4" s="238"/>
      <c r="I4" s="88"/>
      <c r="J4" s="49" t="s">
        <v>65</v>
      </c>
      <c r="K4" s="4">
        <f t="shared" si="0"/>
        <v>4</v>
      </c>
    </row>
    <row r="5" spans="1:15" ht="24" customHeight="1">
      <c r="A5" s="50" t="s">
        <v>5</v>
      </c>
      <c r="B5" s="8" t="s">
        <v>66</v>
      </c>
      <c r="C5" s="48"/>
      <c r="D5" s="84" t="s">
        <v>84</v>
      </c>
      <c r="E5" s="85" t="s">
        <v>61</v>
      </c>
      <c r="F5" s="51" t="s">
        <v>93</v>
      </c>
      <c r="G5" s="85" t="s">
        <v>61</v>
      </c>
      <c r="H5" s="52" t="s">
        <v>94</v>
      </c>
      <c r="I5" s="143" t="s">
        <v>61</v>
      </c>
      <c r="J5" s="53" t="s">
        <v>67</v>
      </c>
      <c r="K5" s="4">
        <f t="shared" si="0"/>
        <v>5</v>
      </c>
    </row>
    <row r="6" spans="1:15" ht="24" customHeight="1" thickBot="1">
      <c r="A6" s="58" t="s">
        <v>131</v>
      </c>
      <c r="B6" s="10" t="s">
        <v>119</v>
      </c>
      <c r="C6" s="48"/>
      <c r="D6" s="76">
        <f>M6</f>
        <v>1301306643</v>
      </c>
      <c r="E6" s="11" t="s">
        <v>61</v>
      </c>
      <c r="F6" s="54"/>
      <c r="G6" s="11" t="s">
        <v>61</v>
      </c>
      <c r="H6" s="11"/>
      <c r="I6" s="144" t="s">
        <v>124</v>
      </c>
      <c r="J6" s="11">
        <f>SUM(D6:H6)</f>
        <v>1301306643</v>
      </c>
      <c r="K6" s="4">
        <f t="shared" si="0"/>
        <v>6</v>
      </c>
      <c r="M6" s="80">
        <v>1301306643</v>
      </c>
    </row>
    <row r="7" spans="1:15" ht="24" customHeight="1" thickTop="1" thickBot="1">
      <c r="A7" s="55" t="s">
        <v>91</v>
      </c>
      <c r="B7" s="28" t="s">
        <v>96</v>
      </c>
      <c r="C7" s="90"/>
      <c r="D7" s="57">
        <f>M7</f>
        <v>65612091</v>
      </c>
      <c r="E7" s="5" t="s">
        <v>61</v>
      </c>
      <c r="F7" s="126">
        <f>-M7</f>
        <v>-65612091</v>
      </c>
      <c r="G7" s="54" t="s">
        <v>61</v>
      </c>
      <c r="H7" s="127"/>
      <c r="I7" s="144" t="s">
        <v>125</v>
      </c>
      <c r="J7" s="26">
        <f>SUM(D7:H7)</f>
        <v>0</v>
      </c>
      <c r="K7" s="27">
        <f t="shared" si="0"/>
        <v>7</v>
      </c>
      <c r="M7" s="11">
        <v>65612091</v>
      </c>
    </row>
    <row r="8" spans="1:15" ht="24" customHeight="1" thickTop="1">
      <c r="A8" s="58" t="s">
        <v>132</v>
      </c>
      <c r="B8" s="10" t="s">
        <v>116</v>
      </c>
      <c r="C8" s="90"/>
      <c r="D8" s="91"/>
      <c r="E8" s="76" t="s">
        <v>61</v>
      </c>
      <c r="F8" s="95"/>
      <c r="G8" s="54" t="s">
        <v>61</v>
      </c>
      <c r="H8" s="11">
        <f>M8</f>
        <v>89697903</v>
      </c>
      <c r="I8" s="144" t="s">
        <v>23</v>
      </c>
      <c r="J8" s="11">
        <f>SUM(D8:H8)</f>
        <v>89697903</v>
      </c>
      <c r="K8" s="4">
        <f t="shared" si="0"/>
        <v>8</v>
      </c>
      <c r="M8" s="11">
        <v>89697903</v>
      </c>
    </row>
    <row r="9" spans="1:15" ht="24" customHeight="1">
      <c r="A9" s="58" t="s">
        <v>68</v>
      </c>
      <c r="B9" s="10" t="s">
        <v>117</v>
      </c>
      <c r="C9" s="90"/>
      <c r="D9" s="91"/>
      <c r="E9" s="76" t="s">
        <v>61</v>
      </c>
      <c r="F9" s="95">
        <f>M9</f>
        <v>-1311823360</v>
      </c>
      <c r="G9" s="54" t="s">
        <v>61</v>
      </c>
      <c r="H9" s="11"/>
      <c r="I9" s="144" t="s">
        <v>27</v>
      </c>
      <c r="J9" s="11">
        <f>SUM(D9:H9)</f>
        <v>-1311823360</v>
      </c>
      <c r="K9" s="4">
        <f t="shared" si="0"/>
        <v>9</v>
      </c>
      <c r="M9" s="11">
        <v>-1311823360</v>
      </c>
    </row>
    <row r="10" spans="1:15" ht="24" customHeight="1" thickBot="1">
      <c r="A10" s="58" t="s">
        <v>86</v>
      </c>
      <c r="B10" s="10" t="s">
        <v>118</v>
      </c>
      <c r="C10" s="90"/>
      <c r="D10" s="91"/>
      <c r="E10" s="76" t="s">
        <v>61</v>
      </c>
      <c r="F10" s="95"/>
      <c r="G10" s="54" t="s">
        <v>61</v>
      </c>
      <c r="H10" s="11">
        <f>M10</f>
        <v>65503089</v>
      </c>
      <c r="I10" s="144" t="s">
        <v>126</v>
      </c>
      <c r="J10" s="11">
        <f>SUM(D10:H10)</f>
        <v>65503089</v>
      </c>
      <c r="K10" s="4">
        <f t="shared" si="0"/>
        <v>10</v>
      </c>
      <c r="M10" s="13">
        <v>65503089</v>
      </c>
    </row>
    <row r="11" spans="1:15" ht="24" customHeight="1" thickBot="1">
      <c r="A11" s="103" t="s">
        <v>69</v>
      </c>
      <c r="B11" s="99" t="s">
        <v>9</v>
      </c>
      <c r="C11" s="90"/>
      <c r="D11" s="104">
        <f>SUM(D6:D10)</f>
        <v>1366918734</v>
      </c>
      <c r="E11" s="76" t="s">
        <v>61</v>
      </c>
      <c r="F11" s="105">
        <f>SUM(F6:F10)</f>
        <v>-1377435451</v>
      </c>
      <c r="G11" s="54" t="s">
        <v>61</v>
      </c>
      <c r="H11" s="74">
        <f>SUM(H6:H10)</f>
        <v>155200992</v>
      </c>
      <c r="I11" s="145" t="s">
        <v>61</v>
      </c>
      <c r="J11" s="74">
        <f>SUM(J6:J10)</f>
        <v>144684275</v>
      </c>
      <c r="K11" s="100">
        <f t="shared" si="0"/>
        <v>11</v>
      </c>
      <c r="M11" s="74">
        <v>1366918734</v>
      </c>
      <c r="O11" s="74">
        <v>-1377435451</v>
      </c>
    </row>
    <row r="12" spans="1:15" ht="24" customHeight="1" thickTop="1" thickBot="1">
      <c r="A12" s="55" t="s">
        <v>90</v>
      </c>
      <c r="B12" s="28" t="s">
        <v>95</v>
      </c>
      <c r="C12" s="90"/>
      <c r="D12" s="57">
        <f>-D7</f>
        <v>-65612091</v>
      </c>
      <c r="E12" s="5" t="s">
        <v>61</v>
      </c>
      <c r="F12" s="126">
        <f>-F7</f>
        <v>65612091</v>
      </c>
      <c r="G12" s="93" t="s">
        <v>92</v>
      </c>
      <c r="H12" s="56"/>
      <c r="I12" s="146" t="s">
        <v>126</v>
      </c>
      <c r="J12" s="26">
        <f>SUM(D12:H12)</f>
        <v>0</v>
      </c>
      <c r="K12" s="27">
        <f t="shared" si="0"/>
        <v>12</v>
      </c>
      <c r="M12" s="11">
        <v>-65612091</v>
      </c>
      <c r="O12" s="11">
        <v>65612091</v>
      </c>
    </row>
    <row r="13" spans="1:15" ht="24" customHeight="1" thickTop="1" thickBot="1">
      <c r="A13" s="59" t="s">
        <v>99</v>
      </c>
      <c r="B13" s="102" t="s">
        <v>87</v>
      </c>
      <c r="C13" s="48"/>
      <c r="D13" s="77">
        <f>M14-M11-M12</f>
        <v>32714389</v>
      </c>
      <c r="E13" s="11"/>
      <c r="F13" s="77">
        <f>O14-O11-O12</f>
        <v>115889103</v>
      </c>
      <c r="G13" s="94" t="s">
        <v>92</v>
      </c>
      <c r="H13" s="60">
        <f>-H11</f>
        <v>-155200992</v>
      </c>
      <c r="I13" s="147" t="s">
        <v>124</v>
      </c>
      <c r="J13" s="60">
        <f>SUM(D13:H13)</f>
        <v>-6597500</v>
      </c>
      <c r="K13" s="61">
        <f t="shared" si="0"/>
        <v>13</v>
      </c>
      <c r="M13" s="12"/>
      <c r="O13" s="12"/>
    </row>
    <row r="14" spans="1:15" ht="24" customHeight="1" thickBot="1">
      <c r="A14" s="62" t="s">
        <v>70</v>
      </c>
      <c r="B14" s="96" t="s">
        <v>97</v>
      </c>
      <c r="C14" s="48"/>
      <c r="D14" s="87">
        <f>SUM(D11:D13)</f>
        <v>1334021032</v>
      </c>
      <c r="E14" s="11" t="s">
        <v>61</v>
      </c>
      <c r="F14" s="64">
        <f>SUM(F11:F13)</f>
        <v>-1195934257</v>
      </c>
      <c r="G14" s="11" t="s">
        <v>61</v>
      </c>
      <c r="H14" s="12">
        <f>SUM(H11:H13)</f>
        <v>0</v>
      </c>
      <c r="I14" s="146" t="s">
        <v>127</v>
      </c>
      <c r="J14" s="12">
        <f>SUM(J11:J13)</f>
        <v>138086775</v>
      </c>
      <c r="K14" s="4">
        <f t="shared" si="0"/>
        <v>14</v>
      </c>
      <c r="M14" s="60">
        <v>1334021032</v>
      </c>
      <c r="O14" s="60">
        <v>-1195934257</v>
      </c>
    </row>
    <row r="15" spans="1:15" ht="24" customHeight="1">
      <c r="A15" s="239" t="str">
        <f>"THIS IS FY-"&amp;MID(M1,1,4)</f>
        <v>THIS IS FY-2018</v>
      </c>
      <c r="B15" s="241" t="str">
        <f ca="1">"©"&amp;RIGHT("0"&amp;MONTH(NOW()),2)&amp;"/"&amp;RIGHT("0"&amp;DAY(NOW())   +   0,2)&amp;"/"&amp;YEAR(NOW())&amp;" LAWRENCE GERARD BRUNN, CPA (PA), MBA"</f>
        <v>©06/19/2025 LAWRENCE GERARD BRUNN, CPA (PA), MBA</v>
      </c>
      <c r="C15" s="242"/>
      <c r="D15" s="241"/>
      <c r="E15" s="242"/>
      <c r="F15" s="241"/>
      <c r="G15" s="242"/>
      <c r="H15" s="241"/>
      <c r="I15" s="242"/>
      <c r="J15" s="241"/>
      <c r="K15" s="4">
        <f t="shared" si="0"/>
        <v>15</v>
      </c>
    </row>
    <row r="16" spans="1:15" ht="24" customHeight="1">
      <c r="A16" s="240"/>
      <c r="B16" s="242"/>
      <c r="C16" s="242"/>
      <c r="D16" s="242"/>
      <c r="E16" s="242"/>
      <c r="F16" s="242"/>
      <c r="G16" s="242"/>
      <c r="H16" s="242"/>
      <c r="I16" s="242"/>
      <c r="J16" s="242"/>
      <c r="K16" s="4">
        <f t="shared" si="0"/>
        <v>16</v>
      </c>
    </row>
    <row r="17" spans="1:13" ht="24" customHeight="1">
      <c r="A17" s="65" t="s">
        <v>71</v>
      </c>
      <c r="B17" s="47" t="s">
        <v>72</v>
      </c>
      <c r="C17" s="48"/>
      <c r="D17" s="211" t="s">
        <v>73</v>
      </c>
      <c r="E17" s="212"/>
      <c r="F17" s="212"/>
      <c r="G17" s="212"/>
      <c r="H17" s="213"/>
      <c r="I17" s="88"/>
      <c r="J17" s="49" t="s">
        <v>65</v>
      </c>
      <c r="K17" s="4">
        <f t="shared" si="0"/>
        <v>17</v>
      </c>
    </row>
    <row r="18" spans="1:13" ht="24" customHeight="1" thickBot="1">
      <c r="A18" s="8" t="s">
        <v>5</v>
      </c>
      <c r="B18" s="8" t="s">
        <v>66</v>
      </c>
      <c r="C18" s="48"/>
      <c r="D18" s="14" t="s">
        <v>84</v>
      </c>
      <c r="E18" s="85" t="s">
        <v>61</v>
      </c>
      <c r="F18" s="15" t="s">
        <v>93</v>
      </c>
      <c r="G18" s="85" t="s">
        <v>61</v>
      </c>
      <c r="H18" s="82" t="s">
        <v>94</v>
      </c>
      <c r="I18" s="143" t="s">
        <v>61</v>
      </c>
      <c r="J18" s="83" t="s">
        <v>67</v>
      </c>
      <c r="K18" s="4">
        <f t="shared" si="0"/>
        <v>18</v>
      </c>
    </row>
    <row r="19" spans="1:13" ht="24" customHeight="1" thickTop="1" thickBot="1">
      <c r="A19" s="58" t="s">
        <v>131</v>
      </c>
      <c r="B19" s="111" t="s">
        <v>104</v>
      </c>
      <c r="C19" s="48"/>
      <c r="D19" s="80">
        <f t="shared" ref="D19:D27" si="1">IFERROR(D32*1,0)-IFERROR(D6*1,0)</f>
        <v>0</v>
      </c>
      <c r="E19" s="76" t="s">
        <v>61</v>
      </c>
      <c r="F19" s="128">
        <f t="shared" ref="F19:F27" si="2">IFERROR(F32*1,0)-IFERROR(F6*1,0)</f>
        <v>-65612091</v>
      </c>
      <c r="G19" s="54" t="s">
        <v>61</v>
      </c>
      <c r="H19" s="80">
        <f t="shared" ref="H19:H27" si="3">IFERROR(H32*1,0)-IFERROR(H6*1,0)</f>
        <v>0</v>
      </c>
      <c r="I19" s="144" t="s">
        <v>124</v>
      </c>
      <c r="J19" s="80">
        <f t="shared" ref="J19:J27" si="4">IFERROR(J32*1,0)-IFERROR(J6*1,0)</f>
        <v>-65612091</v>
      </c>
      <c r="K19" s="4">
        <f t="shared" si="0"/>
        <v>19</v>
      </c>
    </row>
    <row r="20" spans="1:13" ht="24" customHeight="1" thickTop="1" thickBot="1">
      <c r="A20" s="55" t="s">
        <v>91</v>
      </c>
      <c r="B20" s="28" t="s">
        <v>88</v>
      </c>
      <c r="C20" s="90"/>
      <c r="D20" s="57">
        <f t="shared" si="1"/>
        <v>-131224182</v>
      </c>
      <c r="E20" s="5" t="s">
        <v>61</v>
      </c>
      <c r="F20" s="129">
        <f t="shared" si="2"/>
        <v>131224182</v>
      </c>
      <c r="G20" s="54" t="s">
        <v>61</v>
      </c>
      <c r="H20" s="26">
        <f t="shared" si="3"/>
        <v>0</v>
      </c>
      <c r="I20" s="144" t="s">
        <v>125</v>
      </c>
      <c r="J20" s="26">
        <f t="shared" si="4"/>
        <v>0</v>
      </c>
      <c r="K20" s="27">
        <f t="shared" si="0"/>
        <v>20</v>
      </c>
    </row>
    <row r="21" spans="1:13" ht="24" customHeight="1" thickTop="1">
      <c r="A21" s="58" t="s">
        <v>132</v>
      </c>
      <c r="B21" s="214" t="str">
        <f>"THIS PAGE IS ALSO              BOOK G, PAGE "&amp;O1</f>
        <v>THIS PAGE IS ALSO              BOOK G, PAGE 10</v>
      </c>
      <c r="C21" s="130"/>
      <c r="D21" s="95">
        <f t="shared" si="1"/>
        <v>0</v>
      </c>
      <c r="E21" s="110" t="s">
        <v>61</v>
      </c>
      <c r="F21" s="54">
        <f t="shared" si="2"/>
        <v>0</v>
      </c>
      <c r="G21" s="11" t="s">
        <v>61</v>
      </c>
      <c r="H21" s="11">
        <f t="shared" si="3"/>
        <v>0</v>
      </c>
      <c r="I21" s="144" t="s">
        <v>23</v>
      </c>
      <c r="J21" s="11">
        <f t="shared" si="4"/>
        <v>0</v>
      </c>
      <c r="K21" s="4">
        <f t="shared" si="0"/>
        <v>21</v>
      </c>
    </row>
    <row r="22" spans="1:13" ht="24" customHeight="1">
      <c r="A22" s="58" t="s">
        <v>68</v>
      </c>
      <c r="B22" s="215"/>
      <c r="C22" s="130"/>
      <c r="D22" s="131">
        <f t="shared" si="1"/>
        <v>0</v>
      </c>
      <c r="E22" s="110" t="s">
        <v>61</v>
      </c>
      <c r="F22" s="54">
        <f t="shared" si="2"/>
        <v>0</v>
      </c>
      <c r="G22" s="11" t="s">
        <v>61</v>
      </c>
      <c r="H22" s="11">
        <f t="shared" si="3"/>
        <v>0</v>
      </c>
      <c r="I22" s="144" t="s">
        <v>27</v>
      </c>
      <c r="J22" s="11">
        <f t="shared" si="4"/>
        <v>0</v>
      </c>
      <c r="K22" s="4">
        <f t="shared" si="0"/>
        <v>22</v>
      </c>
    </row>
    <row r="23" spans="1:13" ht="24" customHeight="1" thickBot="1">
      <c r="A23" s="58" t="s">
        <v>86</v>
      </c>
      <c r="B23" s="216"/>
      <c r="C23" s="130"/>
      <c r="D23" s="131">
        <f t="shared" si="1"/>
        <v>0</v>
      </c>
      <c r="E23" s="110" t="s">
        <v>61</v>
      </c>
      <c r="F23" s="54">
        <f t="shared" si="2"/>
        <v>0</v>
      </c>
      <c r="G23" s="11" t="s">
        <v>61</v>
      </c>
      <c r="H23" s="11">
        <f t="shared" si="3"/>
        <v>0</v>
      </c>
      <c r="I23" s="144" t="s">
        <v>126</v>
      </c>
      <c r="J23" s="11">
        <f t="shared" si="4"/>
        <v>0</v>
      </c>
      <c r="K23" s="4">
        <f t="shared" si="0"/>
        <v>23</v>
      </c>
    </row>
    <row r="24" spans="1:13" ht="24" customHeight="1" thickBot="1">
      <c r="A24" s="113" t="s">
        <v>101</v>
      </c>
      <c r="B24" s="114" t="s">
        <v>9</v>
      </c>
      <c r="C24" s="130"/>
      <c r="D24" s="132">
        <f t="shared" si="1"/>
        <v>-131224182</v>
      </c>
      <c r="E24" s="110" t="s">
        <v>61</v>
      </c>
      <c r="F24" s="108">
        <f t="shared" si="2"/>
        <v>65612091</v>
      </c>
      <c r="G24" s="11" t="s">
        <v>61</v>
      </c>
      <c r="H24" s="81">
        <f t="shared" si="3"/>
        <v>0</v>
      </c>
      <c r="I24" s="145" t="s">
        <v>61</v>
      </c>
      <c r="J24" s="81">
        <f t="shared" si="4"/>
        <v>-65612091</v>
      </c>
      <c r="K24" s="101">
        <f t="shared" si="0"/>
        <v>24</v>
      </c>
    </row>
    <row r="25" spans="1:13" ht="24" customHeight="1" thickTop="1" thickBot="1">
      <c r="A25" s="55" t="s">
        <v>90</v>
      </c>
      <c r="B25" s="28" t="s">
        <v>89</v>
      </c>
      <c r="C25" s="130"/>
      <c r="D25" s="106">
        <f t="shared" si="1"/>
        <v>65612091</v>
      </c>
      <c r="E25" s="5" t="s">
        <v>61</v>
      </c>
      <c r="F25" s="57">
        <f t="shared" si="2"/>
        <v>-65612091</v>
      </c>
      <c r="G25" s="54" t="s">
        <v>61</v>
      </c>
      <c r="H25" s="26">
        <f t="shared" si="3"/>
        <v>0</v>
      </c>
      <c r="I25" s="146" t="s">
        <v>126</v>
      </c>
      <c r="J25" s="26">
        <f t="shared" si="4"/>
        <v>0</v>
      </c>
      <c r="K25" s="27">
        <f t="shared" si="0"/>
        <v>25</v>
      </c>
    </row>
    <row r="26" spans="1:13" ht="24" customHeight="1" thickTop="1" thickBot="1">
      <c r="A26" s="59" t="s">
        <v>99</v>
      </c>
      <c r="B26" s="102" t="s">
        <v>87</v>
      </c>
      <c r="C26" s="130"/>
      <c r="D26" s="115">
        <f t="shared" si="1"/>
        <v>65612091</v>
      </c>
      <c r="E26" s="5" t="s">
        <v>61</v>
      </c>
      <c r="F26" s="133">
        <f t="shared" si="2"/>
        <v>-65612091</v>
      </c>
      <c r="G26" s="54" t="s">
        <v>61</v>
      </c>
      <c r="H26" s="60">
        <f t="shared" si="3"/>
        <v>0</v>
      </c>
      <c r="I26" s="147" t="s">
        <v>124</v>
      </c>
      <c r="J26" s="60">
        <f t="shared" si="4"/>
        <v>0</v>
      </c>
      <c r="K26" s="61">
        <f t="shared" si="0"/>
        <v>26</v>
      </c>
    </row>
    <row r="27" spans="1:13" ht="24" customHeight="1">
      <c r="A27" s="63" t="s">
        <v>74</v>
      </c>
      <c r="B27" s="63" t="s">
        <v>98</v>
      </c>
      <c r="C27" s="48"/>
      <c r="D27" s="134">
        <f t="shared" si="1"/>
        <v>0</v>
      </c>
      <c r="E27" s="11" t="s">
        <v>61</v>
      </c>
      <c r="F27" s="12">
        <f t="shared" si="2"/>
        <v>-65612091</v>
      </c>
      <c r="G27" s="11" t="s">
        <v>61</v>
      </c>
      <c r="H27" s="12">
        <f t="shared" si="3"/>
        <v>0</v>
      </c>
      <c r="I27" s="148" t="s">
        <v>127</v>
      </c>
      <c r="J27" s="12">
        <f t="shared" si="4"/>
        <v>-65612091</v>
      </c>
      <c r="K27" s="4">
        <f t="shared" si="0"/>
        <v>27</v>
      </c>
    </row>
    <row r="28" spans="1:13" ht="24" customHeight="1">
      <c r="A28" s="217" t="s">
        <v>105</v>
      </c>
      <c r="B28" s="217"/>
      <c r="C28" s="217"/>
      <c r="D28" s="217"/>
      <c r="E28" s="217"/>
      <c r="F28" s="217"/>
      <c r="G28" s="218"/>
      <c r="H28" s="217"/>
      <c r="I28" s="218"/>
      <c r="J28" s="217"/>
      <c r="K28" s="4">
        <f t="shared" si="0"/>
        <v>28</v>
      </c>
    </row>
    <row r="29" spans="1:13" ht="24" customHeight="1">
      <c r="A29" s="218"/>
      <c r="B29" s="218"/>
      <c r="C29" s="218"/>
      <c r="D29" s="218"/>
      <c r="E29" s="218"/>
      <c r="F29" s="218"/>
      <c r="G29" s="218"/>
      <c r="H29" s="218"/>
      <c r="I29" s="218"/>
      <c r="J29" s="218"/>
      <c r="K29" s="4">
        <f t="shared" si="0"/>
        <v>29</v>
      </c>
    </row>
    <row r="30" spans="1:13" ht="24" customHeight="1">
      <c r="A30" s="66" t="s">
        <v>75</v>
      </c>
      <c r="B30" s="47" t="s">
        <v>76</v>
      </c>
      <c r="C30" s="136"/>
      <c r="D30" s="219" t="s">
        <v>128</v>
      </c>
      <c r="E30" s="220"/>
      <c r="F30" s="220"/>
      <c r="G30" s="220"/>
      <c r="H30" s="221"/>
      <c r="I30" s="88"/>
      <c r="J30" s="49" t="s">
        <v>65</v>
      </c>
      <c r="K30" s="4">
        <f t="shared" si="0"/>
        <v>30</v>
      </c>
    </row>
    <row r="31" spans="1:13" ht="24" customHeight="1" thickBot="1">
      <c r="A31" s="8" t="s">
        <v>5</v>
      </c>
      <c r="B31" s="8" t="s">
        <v>66</v>
      </c>
      <c r="C31" s="48"/>
      <c r="D31" s="75" t="s">
        <v>84</v>
      </c>
      <c r="E31" s="85" t="s">
        <v>61</v>
      </c>
      <c r="F31" s="14" t="s">
        <v>93</v>
      </c>
      <c r="G31" s="85" t="s">
        <v>61</v>
      </c>
      <c r="H31" s="82" t="s">
        <v>94</v>
      </c>
      <c r="I31" s="143" t="s">
        <v>61</v>
      </c>
      <c r="J31" s="83" t="s">
        <v>67</v>
      </c>
      <c r="K31" s="4">
        <f t="shared" si="0"/>
        <v>31</v>
      </c>
    </row>
    <row r="32" spans="1:13" ht="24" customHeight="1" thickTop="1" thickBot="1">
      <c r="A32" s="58" t="s">
        <v>131</v>
      </c>
      <c r="B32" s="117" t="s">
        <v>109</v>
      </c>
      <c r="C32" s="140"/>
      <c r="D32" s="128">
        <f>M32</f>
        <v>1301306643</v>
      </c>
      <c r="E32" s="11" t="s">
        <v>61</v>
      </c>
      <c r="F32" s="128">
        <f>-M33</f>
        <v>-65612091</v>
      </c>
      <c r="G32" s="76" t="s">
        <v>61</v>
      </c>
      <c r="H32" s="149" t="s">
        <v>129</v>
      </c>
      <c r="I32" s="150" t="s">
        <v>124</v>
      </c>
      <c r="J32" s="151">
        <f>SUM(D32:H32)</f>
        <v>1235694552</v>
      </c>
      <c r="K32" s="116">
        <f t="shared" si="0"/>
        <v>32</v>
      </c>
      <c r="M32" s="80">
        <v>1301306643</v>
      </c>
    </row>
    <row r="33" spans="1:15" ht="24" customHeight="1" thickTop="1" thickBot="1">
      <c r="A33" s="55" t="s">
        <v>91</v>
      </c>
      <c r="B33" s="38" t="s">
        <v>110</v>
      </c>
      <c r="C33" s="136"/>
      <c r="D33" s="129">
        <f>-M33</f>
        <v>-65612091</v>
      </c>
      <c r="E33" s="11" t="s">
        <v>61</v>
      </c>
      <c r="F33" s="141">
        <f>M33</f>
        <v>65612091</v>
      </c>
      <c r="G33" s="11" t="s">
        <v>61</v>
      </c>
      <c r="H33" s="56"/>
      <c r="I33" s="144" t="s">
        <v>125</v>
      </c>
      <c r="J33" s="56">
        <f>SUM(D33:H33)</f>
        <v>0</v>
      </c>
      <c r="K33" s="116">
        <f t="shared" si="0"/>
        <v>33</v>
      </c>
      <c r="M33" s="11">
        <v>65612091</v>
      </c>
    </row>
    <row r="34" spans="1:15" ht="24" customHeight="1" thickTop="1">
      <c r="A34" s="58" t="s">
        <v>132</v>
      </c>
      <c r="B34" s="10" t="s">
        <v>114</v>
      </c>
      <c r="C34" s="48"/>
      <c r="D34" s="11"/>
      <c r="E34" s="11" t="s">
        <v>61</v>
      </c>
      <c r="F34" s="11"/>
      <c r="G34" s="11" t="s">
        <v>61</v>
      </c>
      <c r="H34" s="11">
        <f>M34</f>
        <v>89697903</v>
      </c>
      <c r="I34" s="144" t="s">
        <v>23</v>
      </c>
      <c r="J34" s="54">
        <f>SUM(D34:H34)</f>
        <v>89697903</v>
      </c>
      <c r="K34" s="4">
        <f t="shared" si="0"/>
        <v>34</v>
      </c>
      <c r="M34" s="11">
        <v>89697903</v>
      </c>
    </row>
    <row r="35" spans="1:15" ht="24" customHeight="1">
      <c r="A35" s="58" t="s">
        <v>68</v>
      </c>
      <c r="B35" s="10" t="s">
        <v>111</v>
      </c>
      <c r="C35" s="48"/>
      <c r="D35" s="11"/>
      <c r="E35" s="11" t="s">
        <v>61</v>
      </c>
      <c r="F35" s="11">
        <f>M35</f>
        <v>-1311823360</v>
      </c>
      <c r="G35" s="11" t="s">
        <v>61</v>
      </c>
      <c r="H35" s="11"/>
      <c r="I35" s="144" t="s">
        <v>27</v>
      </c>
      <c r="J35" s="54">
        <f>SUM(D35:H35)</f>
        <v>-1311823360</v>
      </c>
      <c r="K35" s="4">
        <f t="shared" si="0"/>
        <v>35</v>
      </c>
      <c r="M35" s="11">
        <v>-1311823360</v>
      </c>
    </row>
    <row r="36" spans="1:15" ht="24" customHeight="1" thickBot="1">
      <c r="A36" s="58" t="s">
        <v>86</v>
      </c>
      <c r="B36" s="10" t="s">
        <v>112</v>
      </c>
      <c r="C36" s="48"/>
      <c r="D36" s="11"/>
      <c r="E36" s="11" t="s">
        <v>61</v>
      </c>
      <c r="F36" s="11"/>
      <c r="G36" s="11" t="s">
        <v>61</v>
      </c>
      <c r="H36" s="11">
        <f>M36</f>
        <v>65503089</v>
      </c>
      <c r="I36" s="144" t="s">
        <v>126</v>
      </c>
      <c r="J36" s="54">
        <f>SUM(D36:H36)</f>
        <v>65503089</v>
      </c>
      <c r="K36" s="4">
        <f t="shared" si="0"/>
        <v>36</v>
      </c>
      <c r="M36" s="13">
        <v>65503089</v>
      </c>
    </row>
    <row r="37" spans="1:15" ht="24" customHeight="1">
      <c r="A37" s="98" t="s">
        <v>100</v>
      </c>
      <c r="B37" s="99" t="s">
        <v>9</v>
      </c>
      <c r="C37" s="48"/>
      <c r="D37" s="74">
        <f>SUM(D32:D36)</f>
        <v>1235694552</v>
      </c>
      <c r="E37" s="11" t="s">
        <v>61</v>
      </c>
      <c r="F37" s="74">
        <f>SUM(F32:F36)</f>
        <v>-1311823360</v>
      </c>
      <c r="G37" s="11" t="s">
        <v>61</v>
      </c>
      <c r="H37" s="74">
        <f>SUM(H32:H36)</f>
        <v>155200992</v>
      </c>
      <c r="I37" s="145" t="s">
        <v>61</v>
      </c>
      <c r="J37" s="74">
        <f>SUM(J32:J36)</f>
        <v>79072184</v>
      </c>
      <c r="K37" s="100">
        <f t="shared" si="0"/>
        <v>37</v>
      </c>
      <c r="M37" s="74">
        <v>1235694552</v>
      </c>
      <c r="O37" s="74">
        <v>-1311823360</v>
      </c>
    </row>
    <row r="38" spans="1:15" ht="24" customHeight="1">
      <c r="A38" s="119" t="s">
        <v>107</v>
      </c>
      <c r="B38" s="118" t="s">
        <v>106</v>
      </c>
      <c r="C38" s="48"/>
      <c r="D38" s="123" t="s">
        <v>108</v>
      </c>
      <c r="E38" s="139" t="s">
        <v>61</v>
      </c>
      <c r="F38" s="124" t="s">
        <v>108</v>
      </c>
      <c r="G38" s="139" t="s">
        <v>61</v>
      </c>
      <c r="H38" s="123" t="s">
        <v>108</v>
      </c>
      <c r="I38" s="146" t="s">
        <v>126</v>
      </c>
      <c r="J38" s="123" t="s">
        <v>108</v>
      </c>
      <c r="K38" s="27">
        <f t="shared" si="0"/>
        <v>38</v>
      </c>
      <c r="M38" s="11"/>
      <c r="O38" s="11"/>
    </row>
    <row r="39" spans="1:15" ht="24" customHeight="1" thickBot="1">
      <c r="A39" s="59" t="s">
        <v>99</v>
      </c>
      <c r="B39" s="152" t="s">
        <v>139</v>
      </c>
      <c r="C39" s="48"/>
      <c r="D39" s="60">
        <f>M40-M37</f>
        <v>98326480</v>
      </c>
      <c r="E39" s="11" t="s">
        <v>61</v>
      </c>
      <c r="F39" s="60">
        <f>O40-O37</f>
        <v>50277012</v>
      </c>
      <c r="G39" s="112" t="s">
        <v>61</v>
      </c>
      <c r="H39" s="60">
        <f>-H37</f>
        <v>-155200992</v>
      </c>
      <c r="I39" s="147" t="s">
        <v>124</v>
      </c>
      <c r="J39" s="92">
        <f>SUM(D39:H39)</f>
        <v>-6597500</v>
      </c>
      <c r="K39" s="61">
        <f t="shared" si="0"/>
        <v>39</v>
      </c>
      <c r="M39" s="12"/>
      <c r="O39" s="12"/>
    </row>
    <row r="40" spans="1:15" ht="24" customHeight="1" thickBot="1">
      <c r="A40" s="67" t="s">
        <v>77</v>
      </c>
      <c r="B40" s="97" t="s">
        <v>113</v>
      </c>
      <c r="C40" s="48"/>
      <c r="D40" s="12">
        <f>SUM(D37:D39)</f>
        <v>1334021032</v>
      </c>
      <c r="E40" s="11" t="s">
        <v>61</v>
      </c>
      <c r="F40" s="12">
        <f>SUM(F37:F39)</f>
        <v>-1261546348</v>
      </c>
      <c r="G40" s="11" t="s">
        <v>61</v>
      </c>
      <c r="H40" s="12">
        <f>SUM(H37:H39)</f>
        <v>0</v>
      </c>
      <c r="I40" s="146" t="s">
        <v>127</v>
      </c>
      <c r="J40" s="12">
        <f>SUM(J37:J39)</f>
        <v>72474684</v>
      </c>
      <c r="K40" s="4">
        <f t="shared" si="0"/>
        <v>40</v>
      </c>
      <c r="M40" s="60">
        <v>1334021032</v>
      </c>
      <c r="O40" s="60">
        <v>-1261546348</v>
      </c>
    </row>
    <row r="41" spans="1:15" ht="24" customHeight="1">
      <c r="A41" s="222" t="s">
        <v>78</v>
      </c>
      <c r="B41" s="222"/>
      <c r="C41" s="223"/>
      <c r="D41" s="222"/>
      <c r="E41" s="223"/>
      <c r="F41" s="222"/>
      <c r="G41" s="223"/>
      <c r="H41" s="222"/>
      <c r="I41" s="223"/>
      <c r="J41" s="222"/>
      <c r="K41" s="4">
        <f t="shared" si="0"/>
        <v>41</v>
      </c>
    </row>
    <row r="42" spans="1:15" ht="24" customHeight="1" thickBot="1">
      <c r="A42" s="89" t="s">
        <v>21</v>
      </c>
      <c r="B42" s="89" t="s">
        <v>22</v>
      </c>
      <c r="C42" s="86"/>
      <c r="D42" s="89" t="s">
        <v>23</v>
      </c>
      <c r="E42" s="86"/>
      <c r="F42" s="89" t="s">
        <v>25</v>
      </c>
      <c r="G42" s="86"/>
      <c r="H42" s="89" t="s">
        <v>26</v>
      </c>
      <c r="I42" s="86"/>
      <c r="J42" s="89" t="s">
        <v>29</v>
      </c>
      <c r="K42" s="4">
        <f t="shared" si="0"/>
        <v>42</v>
      </c>
    </row>
    <row r="43" spans="1:15" ht="24" customHeight="1" thickTop="1" thickBot="1">
      <c r="A43" s="224" t="s">
        <v>102</v>
      </c>
      <c r="B43" s="224"/>
      <c r="C43" s="224"/>
      <c r="D43" s="224"/>
      <c r="E43" s="224"/>
      <c r="F43" s="224"/>
      <c r="G43" s="224"/>
      <c r="H43" s="224"/>
      <c r="I43" s="78"/>
      <c r="J43" s="68" t="s">
        <v>79</v>
      </c>
      <c r="K43" s="4">
        <f t="shared" si="0"/>
        <v>43</v>
      </c>
    </row>
    <row r="44" spans="1:15" ht="24" customHeight="1" thickTop="1">
      <c r="A44" s="224"/>
      <c r="B44" s="224"/>
      <c r="C44" s="224"/>
      <c r="D44" s="224"/>
      <c r="E44" s="224"/>
      <c r="F44" s="224"/>
      <c r="G44" s="224"/>
      <c r="H44" s="224"/>
      <c r="I44" s="78"/>
      <c r="J44" s="225" t="s">
        <v>120</v>
      </c>
      <c r="K44" s="4">
        <f t="shared" si="0"/>
        <v>44</v>
      </c>
    </row>
    <row r="45" spans="1:15" ht="24" customHeight="1">
      <c r="A45" s="224"/>
      <c r="B45" s="224"/>
      <c r="C45" s="224"/>
      <c r="D45" s="224"/>
      <c r="E45" s="224"/>
      <c r="F45" s="224"/>
      <c r="G45" s="224"/>
      <c r="H45" s="224"/>
      <c r="I45" s="78"/>
      <c r="J45" s="210"/>
      <c r="K45" s="4">
        <f t="shared" si="0"/>
        <v>45</v>
      </c>
    </row>
    <row r="46" spans="1:15" ht="24" customHeight="1">
      <c r="A46" s="205" t="s">
        <v>80</v>
      </c>
      <c r="B46" s="205"/>
      <c r="C46" s="205"/>
      <c r="D46" s="205"/>
      <c r="E46" s="205"/>
      <c r="F46" s="205"/>
      <c r="G46" s="205"/>
      <c r="H46" s="205"/>
      <c r="I46" s="78"/>
      <c r="J46" s="206" t="s">
        <v>121</v>
      </c>
      <c r="K46" s="4">
        <f t="shared" si="0"/>
        <v>46</v>
      </c>
    </row>
    <row r="47" spans="1:15" ht="24" customHeight="1">
      <c r="A47" s="205"/>
      <c r="B47" s="205"/>
      <c r="C47" s="205"/>
      <c r="D47" s="205"/>
      <c r="E47" s="205"/>
      <c r="F47" s="205"/>
      <c r="G47" s="205"/>
      <c r="H47" s="205"/>
      <c r="I47" s="78"/>
      <c r="J47" s="207"/>
      <c r="K47" s="4">
        <f t="shared" si="0"/>
        <v>47</v>
      </c>
    </row>
    <row r="48" spans="1:15" ht="24" customHeight="1">
      <c r="A48" s="208" t="s">
        <v>31</v>
      </c>
      <c r="B48" s="208"/>
      <c r="C48" s="208"/>
      <c r="D48" s="208"/>
      <c r="E48" s="208"/>
      <c r="F48" s="208"/>
      <c r="G48" s="208"/>
      <c r="H48" s="208"/>
      <c r="I48" s="79"/>
      <c r="J48" s="209" t="s">
        <v>122</v>
      </c>
      <c r="K48" s="4">
        <f t="shared" si="0"/>
        <v>48</v>
      </c>
    </row>
    <row r="49" spans="1:11" ht="24" customHeight="1">
      <c r="A49" s="208"/>
      <c r="B49" s="208"/>
      <c r="C49" s="208"/>
      <c r="D49" s="208"/>
      <c r="E49" s="208"/>
      <c r="F49" s="208"/>
      <c r="G49" s="208"/>
      <c r="H49" s="208"/>
      <c r="I49" s="79"/>
      <c r="J49" s="210"/>
      <c r="K49" s="4">
        <f t="shared" si="0"/>
        <v>49</v>
      </c>
    </row>
    <row r="50" spans="1:11" ht="24" customHeight="1">
      <c r="A50" s="16" t="s">
        <v>61</v>
      </c>
    </row>
    <row r="51" spans="1:11" ht="24" customHeight="1">
      <c r="A51" s="16" t="s">
        <v>61</v>
      </c>
    </row>
    <row r="52" spans="1:11" ht="24" customHeight="1">
      <c r="A52" s="16" t="s">
        <v>61</v>
      </c>
    </row>
    <row r="53" spans="1:11" ht="24" customHeight="1">
      <c r="A53" s="16" t="s">
        <v>61</v>
      </c>
    </row>
    <row r="54" spans="1:11" ht="24" customHeight="1">
      <c r="A54" s="16" t="s">
        <v>61</v>
      </c>
    </row>
    <row r="55" spans="1:11" ht="24" customHeight="1">
      <c r="A55" s="16" t="s">
        <v>61</v>
      </c>
    </row>
  </sheetData>
  <mergeCells count="17">
    <mergeCell ref="J1:J3"/>
    <mergeCell ref="M1:M2"/>
    <mergeCell ref="F2:H3"/>
    <mergeCell ref="D4:H4"/>
    <mergeCell ref="A15:A16"/>
    <mergeCell ref="B15:J16"/>
    <mergeCell ref="A46:H47"/>
    <mergeCell ref="J46:J47"/>
    <mergeCell ref="A48:H49"/>
    <mergeCell ref="J48:J49"/>
    <mergeCell ref="D17:H17"/>
    <mergeCell ref="B21:B23"/>
    <mergeCell ref="A28:J29"/>
    <mergeCell ref="D30:H30"/>
    <mergeCell ref="A41:J41"/>
    <mergeCell ref="A43:H45"/>
    <mergeCell ref="J44:J45"/>
  </mergeCells>
  <conditionalFormatting sqref="A1:O1048576">
    <cfRule type="cellIs" dxfId="3" priority="3" operator="equal">
      <formula>0</formula>
    </cfRule>
    <cfRule type="cellIs" dxfId="2" priority="4" operator="lessThan">
      <formula>0</formula>
    </cfRule>
  </conditionalFormatting>
  <printOptions verticalCentered="1"/>
  <pageMargins left="0.25" right="0.25" top="0.25" bottom="0.25" header="0.3" footer="0.3"/>
  <pageSetup scale="70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59061-8CF3-0346-9340-D431F43A8D14}">
  <dimension ref="A1:O55"/>
  <sheetViews>
    <sheetView zoomScaleNormal="100" workbookViewId="0"/>
  </sheetViews>
  <sheetFormatPr baseColWidth="10" defaultColWidth="14" defaultRowHeight="24" customHeight="1"/>
  <cols>
    <col min="1" max="1" width="29.5" style="16" customWidth="1"/>
    <col min="2" max="2" width="27.83203125" style="7" customWidth="1"/>
    <col min="3" max="3" width="1.83203125" style="7" customWidth="1"/>
    <col min="4" max="4" width="14.83203125" style="3" customWidth="1"/>
    <col min="5" max="5" width="1.83203125" style="3" customWidth="1"/>
    <col min="6" max="6" width="14.83203125" style="3" customWidth="1"/>
    <col min="7" max="7" width="1.83203125" style="3" customWidth="1"/>
    <col min="8" max="8" width="14.83203125" style="3" customWidth="1"/>
    <col min="9" max="9" width="2.1640625" style="3" customWidth="1"/>
    <col min="10" max="10" width="23.83203125" style="3" customWidth="1"/>
    <col min="11" max="11" width="3.5" style="17" customWidth="1"/>
    <col min="12" max="13" width="14" style="5"/>
    <col min="14" max="14" width="1.83203125" style="5" customWidth="1"/>
    <col min="15" max="16384" width="14" style="5"/>
  </cols>
  <sheetData>
    <row r="1" spans="1:15" ht="24" customHeight="1">
      <c r="A1" s="1" t="s">
        <v>0</v>
      </c>
      <c r="B1" s="1" t="s">
        <v>1</v>
      </c>
      <c r="C1" s="46"/>
      <c r="J1" s="246" t="str">
        <f>"BOOK  H                FY-"&amp;M1&amp;"                PAGE "&amp;O1</f>
        <v>BOOK  H                FY-2023                PAGE 16</v>
      </c>
      <c r="K1" s="4">
        <v>1</v>
      </c>
      <c r="M1" s="229">
        <v>2023</v>
      </c>
      <c r="O1" s="5">
        <v>16</v>
      </c>
    </row>
    <row r="2" spans="1:15" ht="24" customHeight="1">
      <c r="A2" s="6" t="s">
        <v>2</v>
      </c>
      <c r="B2" s="125" t="s">
        <v>35</v>
      </c>
      <c r="C2" s="46"/>
      <c r="F2" s="249" t="s">
        <v>115</v>
      </c>
      <c r="G2" s="250"/>
      <c r="H2" s="251"/>
      <c r="I2" s="88"/>
      <c r="J2" s="247"/>
      <c r="K2" s="4">
        <f t="shared" ref="K2:K49" si="0">K1+1</f>
        <v>2</v>
      </c>
      <c r="M2" s="229"/>
    </row>
    <row r="3" spans="1:15" ht="24" customHeight="1">
      <c r="A3" s="1" t="s">
        <v>3</v>
      </c>
      <c r="B3" s="1" t="s">
        <v>4</v>
      </c>
      <c r="C3" s="46"/>
      <c r="E3" s="3" t="s">
        <v>61</v>
      </c>
      <c r="F3" s="252">
        <v>-3658328</v>
      </c>
      <c r="G3" s="253"/>
      <c r="H3" s="254"/>
      <c r="I3" s="88"/>
      <c r="J3" s="248"/>
      <c r="K3" s="4">
        <f t="shared" si="0"/>
        <v>3</v>
      </c>
    </row>
    <row r="4" spans="1:15" ht="24" customHeight="1">
      <c r="A4" s="45" t="s">
        <v>62</v>
      </c>
      <c r="B4" s="47" t="s">
        <v>63</v>
      </c>
      <c r="C4" s="48"/>
      <c r="D4" s="236" t="s">
        <v>64</v>
      </c>
      <c r="E4" s="237"/>
      <c r="F4" s="237"/>
      <c r="G4" s="237"/>
      <c r="H4" s="238"/>
      <c r="I4" s="88"/>
      <c r="J4" s="49" t="s">
        <v>65</v>
      </c>
      <c r="K4" s="4">
        <f t="shared" si="0"/>
        <v>4</v>
      </c>
    </row>
    <row r="5" spans="1:15" ht="24" customHeight="1">
      <c r="A5" s="50" t="s">
        <v>5</v>
      </c>
      <c r="B5" s="8" t="s">
        <v>66</v>
      </c>
      <c r="C5" s="48"/>
      <c r="D5" s="84" t="s">
        <v>84</v>
      </c>
      <c r="E5" s="85" t="s">
        <v>61</v>
      </c>
      <c r="F5" s="51" t="s">
        <v>93</v>
      </c>
      <c r="G5" s="85" t="s">
        <v>61</v>
      </c>
      <c r="H5" s="52" t="s">
        <v>94</v>
      </c>
      <c r="I5" s="143" t="s">
        <v>61</v>
      </c>
      <c r="J5" s="53" t="s">
        <v>67</v>
      </c>
      <c r="K5" s="4">
        <f t="shared" si="0"/>
        <v>5</v>
      </c>
    </row>
    <row r="6" spans="1:15" ht="24" customHeight="1" thickBot="1">
      <c r="A6" s="58" t="s">
        <v>131</v>
      </c>
      <c r="B6" s="10" t="s">
        <v>119</v>
      </c>
      <c r="C6" s="48"/>
      <c r="D6" s="76">
        <f>M6</f>
        <v>2356345813</v>
      </c>
      <c r="E6" s="11" t="s">
        <v>61</v>
      </c>
      <c r="F6" s="54"/>
      <c r="G6" s="11" t="s">
        <v>61</v>
      </c>
      <c r="H6" s="11"/>
      <c r="I6" s="144" t="s">
        <v>124</v>
      </c>
      <c r="J6" s="11">
        <f>SUM(D6:H6)</f>
        <v>2356345813</v>
      </c>
      <c r="K6" s="4">
        <f t="shared" si="0"/>
        <v>6</v>
      </c>
      <c r="M6" s="80">
        <v>2356345813</v>
      </c>
    </row>
    <row r="7" spans="1:15" ht="24" customHeight="1" thickTop="1" thickBot="1">
      <c r="A7" s="55" t="s">
        <v>91</v>
      </c>
      <c r="B7" s="28" t="s">
        <v>96</v>
      </c>
      <c r="C7" s="90"/>
      <c r="D7" s="57">
        <f>M7</f>
        <v>152822309</v>
      </c>
      <c r="E7" s="5" t="s">
        <v>61</v>
      </c>
      <c r="F7" s="126">
        <f>-M7</f>
        <v>-152822309</v>
      </c>
      <c r="G7" s="54" t="s">
        <v>61</v>
      </c>
      <c r="H7" s="127"/>
      <c r="I7" s="144" t="s">
        <v>125</v>
      </c>
      <c r="J7" s="26">
        <f>SUM(D7:H7)</f>
        <v>0</v>
      </c>
      <c r="K7" s="27">
        <f t="shared" si="0"/>
        <v>7</v>
      </c>
      <c r="M7" s="11">
        <v>152822309</v>
      </c>
    </row>
    <row r="8" spans="1:15" ht="24" customHeight="1" thickTop="1">
      <c r="A8" s="58" t="s">
        <v>132</v>
      </c>
      <c r="B8" s="10" t="s">
        <v>116</v>
      </c>
      <c r="C8" s="90"/>
      <c r="D8" s="91"/>
      <c r="E8" s="76" t="s">
        <v>61</v>
      </c>
      <c r="F8" s="95"/>
      <c r="G8" s="54" t="s">
        <v>61</v>
      </c>
      <c r="H8" s="11">
        <f>M8</f>
        <v>415253999</v>
      </c>
      <c r="I8" s="144" t="s">
        <v>23</v>
      </c>
      <c r="J8" s="11">
        <f>SUM(D8:H8)</f>
        <v>415253999</v>
      </c>
      <c r="K8" s="4">
        <f t="shared" si="0"/>
        <v>8</v>
      </c>
      <c r="M8" s="11">
        <v>415253999</v>
      </c>
    </row>
    <row r="9" spans="1:15" ht="24" customHeight="1">
      <c r="A9" s="58" t="s">
        <v>68</v>
      </c>
      <c r="B9" s="10" t="s">
        <v>117</v>
      </c>
      <c r="C9" s="90"/>
      <c r="D9" s="91"/>
      <c r="E9" s="76" t="s">
        <v>61</v>
      </c>
      <c r="F9" s="95">
        <f>M9</f>
        <v>-2524343447</v>
      </c>
      <c r="G9" s="122" t="s">
        <v>92</v>
      </c>
      <c r="H9" s="11"/>
      <c r="I9" s="144" t="s">
        <v>27</v>
      </c>
      <c r="J9" s="11">
        <f>SUM(D9:H9)</f>
        <v>-2524343447</v>
      </c>
      <c r="K9" s="4">
        <f t="shared" si="0"/>
        <v>9</v>
      </c>
      <c r="M9" s="11">
        <v>-2524343447</v>
      </c>
    </row>
    <row r="10" spans="1:15" ht="24" customHeight="1" thickBot="1">
      <c r="A10" s="58" t="s">
        <v>86</v>
      </c>
      <c r="B10" s="10" t="s">
        <v>118</v>
      </c>
      <c r="C10" s="90"/>
      <c r="D10" s="91"/>
      <c r="E10" s="76" t="s">
        <v>61</v>
      </c>
      <c r="F10" s="95"/>
      <c r="G10" s="54" t="s">
        <v>61</v>
      </c>
      <c r="H10" s="11">
        <f>M10</f>
        <v>88605789</v>
      </c>
      <c r="I10" s="144" t="s">
        <v>126</v>
      </c>
      <c r="J10" s="11">
        <f>SUM(D10:H10)</f>
        <v>88605789</v>
      </c>
      <c r="K10" s="4">
        <f t="shared" si="0"/>
        <v>10</v>
      </c>
      <c r="M10" s="13">
        <v>88605789</v>
      </c>
    </row>
    <row r="11" spans="1:15" ht="24" customHeight="1" thickBot="1">
      <c r="A11" s="103" t="s">
        <v>69</v>
      </c>
      <c r="B11" s="99" t="s">
        <v>9</v>
      </c>
      <c r="C11" s="90"/>
      <c r="D11" s="104">
        <f>SUM(D6:D10)</f>
        <v>2509168122</v>
      </c>
      <c r="E11" s="76" t="s">
        <v>61</v>
      </c>
      <c r="F11" s="105">
        <f>SUM(F6:F10)</f>
        <v>-2677165756</v>
      </c>
      <c r="G11" s="54" t="s">
        <v>61</v>
      </c>
      <c r="H11" s="74">
        <f>SUM(H6:H10)</f>
        <v>503859788</v>
      </c>
      <c r="I11" s="145" t="s">
        <v>61</v>
      </c>
      <c r="J11" s="74">
        <f>SUM(J6:J10)</f>
        <v>335862154</v>
      </c>
      <c r="K11" s="100">
        <f t="shared" si="0"/>
        <v>11</v>
      </c>
      <c r="M11" s="74">
        <v>2509168122</v>
      </c>
      <c r="O11" s="74">
        <v>-2677165756</v>
      </c>
    </row>
    <row r="12" spans="1:15" ht="24" customHeight="1" thickTop="1" thickBot="1">
      <c r="A12" s="55" t="s">
        <v>90</v>
      </c>
      <c r="B12" s="28" t="s">
        <v>95</v>
      </c>
      <c r="C12" s="90"/>
      <c r="D12" s="57">
        <f>-D7</f>
        <v>-152822309</v>
      </c>
      <c r="E12" s="5" t="s">
        <v>61</v>
      </c>
      <c r="F12" s="126">
        <f>-F7</f>
        <v>152822309</v>
      </c>
      <c r="G12" s="93"/>
      <c r="H12" s="56"/>
      <c r="I12" s="146" t="s">
        <v>126</v>
      </c>
      <c r="J12" s="26">
        <f>SUM(D12:H12)</f>
        <v>0</v>
      </c>
      <c r="K12" s="27">
        <f t="shared" si="0"/>
        <v>12</v>
      </c>
      <c r="M12" s="11">
        <v>-152822309</v>
      </c>
      <c r="O12" s="11">
        <v>152822309</v>
      </c>
    </row>
    <row r="13" spans="1:15" ht="24" customHeight="1" thickTop="1" thickBot="1">
      <c r="A13" s="59" t="s">
        <v>99</v>
      </c>
      <c r="B13" s="102" t="s">
        <v>87</v>
      </c>
      <c r="C13" s="48"/>
      <c r="D13" s="77">
        <f>M14-M11-M12</f>
        <v>0</v>
      </c>
      <c r="E13" s="11"/>
      <c r="F13" s="77">
        <f>O14-O11-O12</f>
        <v>502741013</v>
      </c>
      <c r="G13" s="94"/>
      <c r="H13" s="60">
        <f>-H11</f>
        <v>-503859788</v>
      </c>
      <c r="I13" s="147" t="s">
        <v>124</v>
      </c>
      <c r="J13" s="60">
        <f>SUM(D13:H13)</f>
        <v>-1118775</v>
      </c>
      <c r="K13" s="61">
        <f t="shared" si="0"/>
        <v>13</v>
      </c>
      <c r="M13" s="12"/>
      <c r="O13" s="12"/>
    </row>
    <row r="14" spans="1:15" ht="24" customHeight="1" thickBot="1">
      <c r="A14" s="62" t="s">
        <v>70</v>
      </c>
      <c r="B14" s="96" t="s">
        <v>97</v>
      </c>
      <c r="C14" s="48"/>
      <c r="D14" s="87">
        <f>SUM(D11:D13)</f>
        <v>2356345813</v>
      </c>
      <c r="E14" s="11" t="s">
        <v>61</v>
      </c>
      <c r="F14" s="64">
        <f>SUM(F11:F13)</f>
        <v>-2021602434</v>
      </c>
      <c r="G14" s="11" t="s">
        <v>61</v>
      </c>
      <c r="H14" s="12">
        <f>SUM(H11:H13)</f>
        <v>0</v>
      </c>
      <c r="I14" s="146" t="s">
        <v>127</v>
      </c>
      <c r="J14" s="12">
        <f>SUM(J11:J13)</f>
        <v>334743379</v>
      </c>
      <c r="K14" s="4">
        <f t="shared" si="0"/>
        <v>14</v>
      </c>
      <c r="M14" s="60">
        <v>2356345813</v>
      </c>
      <c r="O14" s="60">
        <v>-2021602434</v>
      </c>
    </row>
    <row r="15" spans="1:15" ht="24" customHeight="1">
      <c r="A15" s="239" t="str">
        <f>"THIS IS FY-"&amp;MID(M1,1,4)</f>
        <v>THIS IS FY-2023</v>
      </c>
      <c r="B15" s="241" t="str">
        <f ca="1">"©"&amp;RIGHT("0"&amp;MONTH(NOW()),2)&amp;"/"&amp;RIGHT("0"&amp;DAY(NOW())   +   0,2)&amp;"/"&amp;YEAR(NOW())&amp;" LAWRENCE GERARD BRUNN, CPA (PA), MBA"</f>
        <v>©06/19/2025 LAWRENCE GERARD BRUNN, CPA (PA), MBA</v>
      </c>
      <c r="C15" s="242"/>
      <c r="D15" s="241"/>
      <c r="E15" s="242"/>
      <c r="F15" s="241"/>
      <c r="G15" s="242"/>
      <c r="H15" s="241"/>
      <c r="I15" s="242"/>
      <c r="J15" s="241"/>
      <c r="K15" s="4">
        <f t="shared" si="0"/>
        <v>15</v>
      </c>
    </row>
    <row r="16" spans="1:15" ht="24" customHeight="1">
      <c r="A16" s="240"/>
      <c r="B16" s="242"/>
      <c r="C16" s="242"/>
      <c r="D16" s="242"/>
      <c r="E16" s="242"/>
      <c r="F16" s="242"/>
      <c r="G16" s="242"/>
      <c r="H16" s="242"/>
      <c r="I16" s="242"/>
      <c r="J16" s="242"/>
      <c r="K16" s="4">
        <f t="shared" si="0"/>
        <v>16</v>
      </c>
    </row>
    <row r="17" spans="1:13" ht="24" customHeight="1">
      <c r="A17" s="65" t="s">
        <v>71</v>
      </c>
      <c r="B17" s="47" t="s">
        <v>72</v>
      </c>
      <c r="C17" s="48"/>
      <c r="D17" s="211" t="s">
        <v>73</v>
      </c>
      <c r="E17" s="212"/>
      <c r="F17" s="212"/>
      <c r="G17" s="212"/>
      <c r="H17" s="213"/>
      <c r="I17" s="88"/>
      <c r="J17" s="49" t="s">
        <v>65</v>
      </c>
      <c r="K17" s="4">
        <f t="shared" si="0"/>
        <v>17</v>
      </c>
    </row>
    <row r="18" spans="1:13" ht="24" customHeight="1" thickBot="1">
      <c r="A18" s="8" t="s">
        <v>5</v>
      </c>
      <c r="B18" s="8" t="s">
        <v>66</v>
      </c>
      <c r="C18" s="48"/>
      <c r="D18" s="14" t="s">
        <v>84</v>
      </c>
      <c r="E18" s="85" t="s">
        <v>61</v>
      </c>
      <c r="F18" s="15" t="s">
        <v>93</v>
      </c>
      <c r="G18" s="85" t="s">
        <v>61</v>
      </c>
      <c r="H18" s="82" t="s">
        <v>94</v>
      </c>
      <c r="I18" s="143" t="s">
        <v>61</v>
      </c>
      <c r="J18" s="83" t="s">
        <v>67</v>
      </c>
      <c r="K18" s="4">
        <f t="shared" si="0"/>
        <v>18</v>
      </c>
    </row>
    <row r="19" spans="1:13" ht="24" customHeight="1" thickTop="1" thickBot="1">
      <c r="A19" s="58" t="s">
        <v>131</v>
      </c>
      <c r="B19" s="111" t="s">
        <v>104</v>
      </c>
      <c r="C19" s="90"/>
      <c r="D19" s="128">
        <f t="shared" ref="D19:D27" si="1">IFERROR(D32*1,0)-IFERROR(D6*1,0)</f>
        <v>-152822309</v>
      </c>
      <c r="E19" s="54" t="s">
        <v>61</v>
      </c>
      <c r="F19" s="80">
        <f t="shared" ref="F19:F27" si="2">IFERROR(F32*1,0)-IFERROR(F6*1,0)</f>
        <v>0</v>
      </c>
      <c r="G19" s="11" t="s">
        <v>61</v>
      </c>
      <c r="H19" s="80">
        <f t="shared" ref="H19:H27" si="3">IFERROR(H32*1,0)-IFERROR(H6*1,0)</f>
        <v>0</v>
      </c>
      <c r="I19" s="144" t="s">
        <v>124</v>
      </c>
      <c r="J19" s="80">
        <f t="shared" ref="J19:J27" si="4">IFERROR(J32*1,0)-IFERROR(J6*1,0)</f>
        <v>-152822309</v>
      </c>
      <c r="K19" s="4">
        <f t="shared" si="0"/>
        <v>19</v>
      </c>
    </row>
    <row r="20" spans="1:13" ht="24" customHeight="1" thickTop="1" thickBot="1">
      <c r="A20" s="55" t="s">
        <v>91</v>
      </c>
      <c r="B20" s="28" t="s">
        <v>88</v>
      </c>
      <c r="C20" s="90"/>
      <c r="D20" s="129">
        <f t="shared" si="1"/>
        <v>-152822309</v>
      </c>
      <c r="E20" s="109" t="s">
        <v>61</v>
      </c>
      <c r="F20" s="107">
        <f t="shared" si="2"/>
        <v>152822309</v>
      </c>
      <c r="G20" s="54" t="s">
        <v>61</v>
      </c>
      <c r="H20" s="26">
        <f t="shared" si="3"/>
        <v>0</v>
      </c>
      <c r="I20" s="144" t="s">
        <v>125</v>
      </c>
      <c r="J20" s="26">
        <f t="shared" si="4"/>
        <v>0</v>
      </c>
      <c r="K20" s="27">
        <f t="shared" si="0"/>
        <v>20</v>
      </c>
    </row>
    <row r="21" spans="1:13" ht="24" customHeight="1" thickTop="1">
      <c r="A21" s="58" t="s">
        <v>132</v>
      </c>
      <c r="B21" s="10"/>
      <c r="C21" s="130"/>
      <c r="D21" s="95">
        <f t="shared" si="1"/>
        <v>0</v>
      </c>
      <c r="E21" s="110" t="s">
        <v>61</v>
      </c>
      <c r="F21" s="54">
        <f t="shared" si="2"/>
        <v>0</v>
      </c>
      <c r="G21" s="11" t="s">
        <v>61</v>
      </c>
      <c r="H21" s="11">
        <f t="shared" si="3"/>
        <v>0</v>
      </c>
      <c r="I21" s="144" t="s">
        <v>23</v>
      </c>
      <c r="J21" s="11">
        <f t="shared" si="4"/>
        <v>0</v>
      </c>
      <c r="K21" s="4">
        <f t="shared" si="0"/>
        <v>21</v>
      </c>
    </row>
    <row r="22" spans="1:13" ht="24" customHeight="1">
      <c r="A22" s="58" t="s">
        <v>68</v>
      </c>
      <c r="B22" s="10"/>
      <c r="C22" s="130"/>
      <c r="D22" s="131">
        <f t="shared" si="1"/>
        <v>0</v>
      </c>
      <c r="E22" s="110" t="s">
        <v>61</v>
      </c>
      <c r="F22" s="54">
        <f t="shared" si="2"/>
        <v>0</v>
      </c>
      <c r="G22" s="11" t="s">
        <v>61</v>
      </c>
      <c r="H22" s="11">
        <f t="shared" si="3"/>
        <v>0</v>
      </c>
      <c r="I22" s="144" t="s">
        <v>27</v>
      </c>
      <c r="J22" s="11">
        <f t="shared" si="4"/>
        <v>0</v>
      </c>
      <c r="K22" s="4">
        <f t="shared" si="0"/>
        <v>22</v>
      </c>
    </row>
    <row r="23" spans="1:13" ht="24" customHeight="1" thickBot="1">
      <c r="A23" s="58" t="s">
        <v>86</v>
      </c>
      <c r="B23" s="10"/>
      <c r="C23" s="130"/>
      <c r="D23" s="131">
        <f t="shared" si="1"/>
        <v>0</v>
      </c>
      <c r="E23" s="110" t="s">
        <v>61</v>
      </c>
      <c r="F23" s="54">
        <f t="shared" si="2"/>
        <v>0</v>
      </c>
      <c r="G23" s="11" t="s">
        <v>61</v>
      </c>
      <c r="H23" s="11">
        <f t="shared" si="3"/>
        <v>0</v>
      </c>
      <c r="I23" s="144" t="s">
        <v>126</v>
      </c>
      <c r="J23" s="11">
        <f t="shared" si="4"/>
        <v>0</v>
      </c>
      <c r="K23" s="4">
        <f t="shared" si="0"/>
        <v>23</v>
      </c>
    </row>
    <row r="24" spans="1:13" ht="24" customHeight="1" thickBot="1">
      <c r="A24" s="113" t="s">
        <v>101</v>
      </c>
      <c r="B24" s="114" t="s">
        <v>9</v>
      </c>
      <c r="C24" s="130"/>
      <c r="D24" s="132">
        <f t="shared" si="1"/>
        <v>-305644618</v>
      </c>
      <c r="E24" s="110" t="s">
        <v>61</v>
      </c>
      <c r="F24" s="108">
        <f t="shared" si="2"/>
        <v>152822309</v>
      </c>
      <c r="G24" s="11" t="s">
        <v>61</v>
      </c>
      <c r="H24" s="81">
        <f t="shared" si="3"/>
        <v>0</v>
      </c>
      <c r="I24" s="145" t="s">
        <v>61</v>
      </c>
      <c r="J24" s="81">
        <f t="shared" si="4"/>
        <v>-152822309</v>
      </c>
      <c r="K24" s="101">
        <f t="shared" si="0"/>
        <v>24</v>
      </c>
    </row>
    <row r="25" spans="1:13" ht="24" customHeight="1" thickTop="1" thickBot="1">
      <c r="A25" s="55" t="s">
        <v>90</v>
      </c>
      <c r="B25" s="28" t="s">
        <v>89</v>
      </c>
      <c r="C25" s="130"/>
      <c r="D25" s="106">
        <f t="shared" si="1"/>
        <v>152822309</v>
      </c>
      <c r="E25" s="5" t="s">
        <v>61</v>
      </c>
      <c r="F25" s="106">
        <f t="shared" si="2"/>
        <v>-152822309</v>
      </c>
      <c r="G25" s="54" t="s">
        <v>61</v>
      </c>
      <c r="H25" s="26">
        <f t="shared" si="3"/>
        <v>0</v>
      </c>
      <c r="I25" s="146" t="s">
        <v>126</v>
      </c>
      <c r="J25" s="26">
        <f t="shared" si="4"/>
        <v>0</v>
      </c>
      <c r="K25" s="27">
        <f t="shared" si="0"/>
        <v>25</v>
      </c>
    </row>
    <row r="26" spans="1:13" ht="24" customHeight="1" thickTop="1" thickBot="1">
      <c r="A26" s="59" t="s">
        <v>99</v>
      </c>
      <c r="B26" s="102" t="s">
        <v>87</v>
      </c>
      <c r="C26" s="130"/>
      <c r="D26" s="115">
        <f t="shared" si="1"/>
        <v>152822309</v>
      </c>
      <c r="E26" s="5" t="s">
        <v>61</v>
      </c>
      <c r="F26" s="133">
        <f t="shared" si="2"/>
        <v>-152822309</v>
      </c>
      <c r="G26" s="54" t="s">
        <v>61</v>
      </c>
      <c r="H26" s="60">
        <f t="shared" si="3"/>
        <v>0</v>
      </c>
      <c r="I26" s="147" t="s">
        <v>124</v>
      </c>
      <c r="J26" s="60">
        <f t="shared" si="4"/>
        <v>0</v>
      </c>
      <c r="K26" s="61">
        <f t="shared" si="0"/>
        <v>26</v>
      </c>
    </row>
    <row r="27" spans="1:13" ht="24" customHeight="1">
      <c r="A27" s="63" t="s">
        <v>74</v>
      </c>
      <c r="B27" s="63" t="s">
        <v>98</v>
      </c>
      <c r="C27" s="48"/>
      <c r="D27" s="134">
        <f t="shared" si="1"/>
        <v>0</v>
      </c>
      <c r="E27" s="11" t="s">
        <v>61</v>
      </c>
      <c r="F27" s="12">
        <f t="shared" si="2"/>
        <v>-152822309</v>
      </c>
      <c r="G27" s="11" t="s">
        <v>61</v>
      </c>
      <c r="H27" s="12">
        <f t="shared" si="3"/>
        <v>0</v>
      </c>
      <c r="I27" s="148" t="s">
        <v>127</v>
      </c>
      <c r="J27" s="12">
        <f t="shared" si="4"/>
        <v>-152822309</v>
      </c>
      <c r="K27" s="4">
        <f t="shared" si="0"/>
        <v>27</v>
      </c>
    </row>
    <row r="28" spans="1:13" ht="24" customHeight="1">
      <c r="A28" s="217" t="s">
        <v>105</v>
      </c>
      <c r="B28" s="217"/>
      <c r="C28" s="217"/>
      <c r="D28" s="217"/>
      <c r="E28" s="217"/>
      <c r="F28" s="217"/>
      <c r="G28" s="218"/>
      <c r="H28" s="217"/>
      <c r="I28" s="218"/>
      <c r="J28" s="217"/>
      <c r="K28" s="4">
        <f t="shared" si="0"/>
        <v>28</v>
      </c>
    </row>
    <row r="29" spans="1:13" ht="24" customHeight="1">
      <c r="A29" s="218"/>
      <c r="B29" s="218"/>
      <c r="C29" s="218"/>
      <c r="D29" s="218"/>
      <c r="E29" s="218"/>
      <c r="F29" s="218"/>
      <c r="G29" s="218"/>
      <c r="H29" s="218"/>
      <c r="I29" s="218"/>
      <c r="J29" s="218"/>
      <c r="K29" s="4">
        <f t="shared" si="0"/>
        <v>29</v>
      </c>
    </row>
    <row r="30" spans="1:13" ht="24" customHeight="1">
      <c r="A30" s="135" t="s">
        <v>75</v>
      </c>
      <c r="B30" s="47" t="s">
        <v>76</v>
      </c>
      <c r="C30" s="136"/>
      <c r="D30" s="243" t="s">
        <v>130</v>
      </c>
      <c r="E30" s="244"/>
      <c r="F30" s="244"/>
      <c r="G30" s="244"/>
      <c r="H30" s="245"/>
      <c r="I30" s="88"/>
      <c r="J30" s="49" t="s">
        <v>65</v>
      </c>
      <c r="K30" s="4">
        <f t="shared" si="0"/>
        <v>30</v>
      </c>
    </row>
    <row r="31" spans="1:13" ht="24" customHeight="1">
      <c r="A31" s="8" t="s">
        <v>5</v>
      </c>
      <c r="B31" s="8" t="s">
        <v>66</v>
      </c>
      <c r="C31" s="48"/>
      <c r="D31" s="75" t="s">
        <v>84</v>
      </c>
      <c r="E31" s="85" t="s">
        <v>61</v>
      </c>
      <c r="F31" s="14" t="s">
        <v>93</v>
      </c>
      <c r="G31" s="85" t="s">
        <v>61</v>
      </c>
      <c r="H31" s="82" t="s">
        <v>94</v>
      </c>
      <c r="I31" s="143" t="s">
        <v>61</v>
      </c>
      <c r="J31" s="83" t="s">
        <v>67</v>
      </c>
      <c r="K31" s="4">
        <f t="shared" si="0"/>
        <v>31</v>
      </c>
    </row>
    <row r="32" spans="1:13" ht="24" customHeight="1">
      <c r="A32" s="58" t="s">
        <v>131</v>
      </c>
      <c r="B32" s="117" t="s">
        <v>109</v>
      </c>
      <c r="C32" s="137"/>
      <c r="D32" s="80">
        <f>M32</f>
        <v>2203523504</v>
      </c>
      <c r="E32" s="5" t="s">
        <v>61</v>
      </c>
      <c r="F32" s="80"/>
      <c r="G32" s="5" t="s">
        <v>61</v>
      </c>
      <c r="H32" s="80"/>
      <c r="I32" s="150" t="s">
        <v>124</v>
      </c>
      <c r="J32" s="80">
        <f>SUM(D32:H32)</f>
        <v>2203523504</v>
      </c>
      <c r="K32" s="116">
        <f t="shared" si="0"/>
        <v>32</v>
      </c>
      <c r="M32" s="80">
        <v>2203523504</v>
      </c>
    </row>
    <row r="33" spans="1:15" ht="24" customHeight="1">
      <c r="A33" s="55" t="s">
        <v>91</v>
      </c>
      <c r="B33" s="38" t="s">
        <v>110</v>
      </c>
      <c r="C33" s="130"/>
      <c r="D33" s="26"/>
      <c r="E33" s="5"/>
      <c r="F33" s="138"/>
      <c r="G33" s="54" t="s">
        <v>61</v>
      </c>
      <c r="H33" s="56"/>
      <c r="I33" s="144" t="s">
        <v>125</v>
      </c>
      <c r="J33" s="56">
        <f>SUM(D33:H33)</f>
        <v>0</v>
      </c>
      <c r="K33" s="116">
        <f t="shared" si="0"/>
        <v>33</v>
      </c>
      <c r="M33" s="11"/>
    </row>
    <row r="34" spans="1:15" ht="24" customHeight="1">
      <c r="A34" s="58" t="s">
        <v>132</v>
      </c>
      <c r="B34" s="10" t="s">
        <v>114</v>
      </c>
      <c r="C34" s="90"/>
      <c r="D34" s="11"/>
      <c r="E34" s="5" t="s">
        <v>61</v>
      </c>
      <c r="F34" s="11"/>
      <c r="G34" s="54" t="s">
        <v>61</v>
      </c>
      <c r="H34" s="11">
        <f>M34</f>
        <v>415253999</v>
      </c>
      <c r="I34" s="144" t="s">
        <v>23</v>
      </c>
      <c r="J34" s="54">
        <f>SUM(D34:H34)</f>
        <v>415253999</v>
      </c>
      <c r="K34" s="4">
        <f t="shared" si="0"/>
        <v>34</v>
      </c>
      <c r="M34" s="11">
        <v>415253999</v>
      </c>
    </row>
    <row r="35" spans="1:15" ht="24" customHeight="1">
      <c r="A35" s="58" t="s">
        <v>68</v>
      </c>
      <c r="B35" s="10" t="s">
        <v>111</v>
      </c>
      <c r="C35" s="90"/>
      <c r="D35" s="11"/>
      <c r="E35" s="5" t="s">
        <v>61</v>
      </c>
      <c r="F35" s="11">
        <f>M35</f>
        <v>-2524343447</v>
      </c>
      <c r="G35" s="54" t="s">
        <v>61</v>
      </c>
      <c r="H35" s="11"/>
      <c r="I35" s="144" t="s">
        <v>27</v>
      </c>
      <c r="J35" s="54">
        <f>SUM(D35:H35)</f>
        <v>-2524343447</v>
      </c>
      <c r="K35" s="4">
        <f t="shared" si="0"/>
        <v>35</v>
      </c>
      <c r="M35" s="11">
        <v>-2524343447</v>
      </c>
    </row>
    <row r="36" spans="1:15" ht="24" customHeight="1" thickBot="1">
      <c r="A36" s="58" t="s">
        <v>86</v>
      </c>
      <c r="B36" s="10" t="s">
        <v>112</v>
      </c>
      <c r="C36" s="90"/>
      <c r="D36" s="13"/>
      <c r="E36" s="5" t="s">
        <v>61</v>
      </c>
      <c r="F36" s="13"/>
      <c r="G36" s="54" t="s">
        <v>61</v>
      </c>
      <c r="H36" s="11">
        <f>M36</f>
        <v>88605789</v>
      </c>
      <c r="I36" s="144" t="s">
        <v>126</v>
      </c>
      <c r="J36" s="54">
        <f>SUM(D36:H36)</f>
        <v>88605789</v>
      </c>
      <c r="K36" s="4">
        <f t="shared" si="0"/>
        <v>36</v>
      </c>
      <c r="M36" s="13">
        <v>88605789</v>
      </c>
    </row>
    <row r="37" spans="1:15" ht="24" customHeight="1">
      <c r="A37" s="98" t="s">
        <v>100</v>
      </c>
      <c r="B37" s="99" t="s">
        <v>9</v>
      </c>
      <c r="C37" s="48"/>
      <c r="D37" s="74">
        <f>SUM(D32:D36)</f>
        <v>2203523504</v>
      </c>
      <c r="E37" s="11" t="s">
        <v>61</v>
      </c>
      <c r="F37" s="74">
        <f>SUM(F32:F36)</f>
        <v>-2524343447</v>
      </c>
      <c r="G37" s="11" t="s">
        <v>61</v>
      </c>
      <c r="H37" s="74">
        <f>SUM(H32:H36)</f>
        <v>503859788</v>
      </c>
      <c r="I37" s="145" t="s">
        <v>61</v>
      </c>
      <c r="J37" s="74">
        <f>SUM(J32:J36)</f>
        <v>183039845</v>
      </c>
      <c r="K37" s="100">
        <f t="shared" si="0"/>
        <v>37</v>
      </c>
      <c r="M37" s="74">
        <v>2203523504</v>
      </c>
      <c r="O37" s="74">
        <v>-2524343447</v>
      </c>
    </row>
    <row r="38" spans="1:15" ht="24" customHeight="1">
      <c r="A38" s="119" t="s">
        <v>107</v>
      </c>
      <c r="B38" s="118" t="s">
        <v>106</v>
      </c>
      <c r="C38" s="48"/>
      <c r="D38" s="123" t="s">
        <v>108</v>
      </c>
      <c r="E38" s="139" t="s">
        <v>61</v>
      </c>
      <c r="F38" s="124" t="s">
        <v>108</v>
      </c>
      <c r="G38" s="139" t="s">
        <v>61</v>
      </c>
      <c r="H38" s="123" t="s">
        <v>108</v>
      </c>
      <c r="I38" s="146" t="s">
        <v>126</v>
      </c>
      <c r="J38" s="123" t="s">
        <v>108</v>
      </c>
      <c r="K38" s="27">
        <f t="shared" si="0"/>
        <v>38</v>
      </c>
      <c r="M38" s="11"/>
      <c r="O38" s="11"/>
    </row>
    <row r="39" spans="1:15" ht="24" customHeight="1" thickBot="1">
      <c r="A39" s="59" t="s">
        <v>99</v>
      </c>
      <c r="B39" s="152" t="s">
        <v>139</v>
      </c>
      <c r="C39" s="48"/>
      <c r="D39" s="60">
        <f>M40-M37</f>
        <v>152822309</v>
      </c>
      <c r="E39" s="11" t="s">
        <v>61</v>
      </c>
      <c r="F39" s="60">
        <f>O40-O37</f>
        <v>349918704</v>
      </c>
      <c r="G39" s="112" t="s">
        <v>61</v>
      </c>
      <c r="H39" s="60">
        <f>-H37</f>
        <v>-503859788</v>
      </c>
      <c r="I39" s="147" t="s">
        <v>124</v>
      </c>
      <c r="J39" s="92">
        <f>SUM(D39:H39)</f>
        <v>-1118775</v>
      </c>
      <c r="K39" s="61">
        <f t="shared" si="0"/>
        <v>39</v>
      </c>
      <c r="M39" s="12"/>
      <c r="O39" s="12"/>
    </row>
    <row r="40" spans="1:15" ht="24" customHeight="1" thickBot="1">
      <c r="A40" s="67" t="s">
        <v>77</v>
      </c>
      <c r="B40" s="97" t="s">
        <v>113</v>
      </c>
      <c r="C40" s="48"/>
      <c r="D40" s="12">
        <f>SUM(D37:D39)</f>
        <v>2356345813</v>
      </c>
      <c r="E40" s="11" t="s">
        <v>61</v>
      </c>
      <c r="F40" s="12">
        <f>SUM(F37:F39)</f>
        <v>-2174424743</v>
      </c>
      <c r="G40" s="11" t="s">
        <v>61</v>
      </c>
      <c r="H40" s="12">
        <f>SUM(H37:H39)</f>
        <v>0</v>
      </c>
      <c r="I40" s="146" t="s">
        <v>127</v>
      </c>
      <c r="J40" s="12">
        <f>SUM(J37:J39)</f>
        <v>181921070</v>
      </c>
      <c r="K40" s="4">
        <f t="shared" si="0"/>
        <v>40</v>
      </c>
      <c r="M40" s="60">
        <v>2356345813</v>
      </c>
      <c r="O40" s="60">
        <v>-2174424743</v>
      </c>
    </row>
    <row r="41" spans="1:15" ht="24" customHeight="1">
      <c r="A41" s="222" t="s">
        <v>78</v>
      </c>
      <c r="B41" s="222"/>
      <c r="C41" s="223"/>
      <c r="D41" s="222"/>
      <c r="E41" s="223"/>
      <c r="F41" s="222"/>
      <c r="G41" s="223"/>
      <c r="H41" s="222"/>
      <c r="I41" s="223"/>
      <c r="J41" s="222"/>
      <c r="K41" s="4">
        <f t="shared" si="0"/>
        <v>41</v>
      </c>
    </row>
    <row r="42" spans="1:15" ht="24" customHeight="1" thickBot="1">
      <c r="A42" s="89" t="s">
        <v>21</v>
      </c>
      <c r="B42" s="89" t="s">
        <v>22</v>
      </c>
      <c r="C42" s="86"/>
      <c r="D42" s="89" t="s">
        <v>23</v>
      </c>
      <c r="E42" s="86"/>
      <c r="F42" s="89" t="s">
        <v>25</v>
      </c>
      <c r="G42" s="86"/>
      <c r="H42" s="89" t="s">
        <v>26</v>
      </c>
      <c r="I42" s="86"/>
      <c r="J42" s="89" t="s">
        <v>29</v>
      </c>
      <c r="K42" s="4">
        <f t="shared" si="0"/>
        <v>42</v>
      </c>
    </row>
    <row r="43" spans="1:15" ht="24" customHeight="1" thickTop="1" thickBot="1">
      <c r="A43" s="224" t="s">
        <v>102</v>
      </c>
      <c r="B43" s="224"/>
      <c r="C43" s="224"/>
      <c r="D43" s="224"/>
      <c r="E43" s="224"/>
      <c r="F43" s="224"/>
      <c r="G43" s="224"/>
      <c r="H43" s="224"/>
      <c r="I43" s="78"/>
      <c r="J43" s="68" t="s">
        <v>79</v>
      </c>
      <c r="K43" s="4">
        <f t="shared" si="0"/>
        <v>43</v>
      </c>
    </row>
    <row r="44" spans="1:15" ht="24" customHeight="1" thickTop="1">
      <c r="A44" s="224"/>
      <c r="B44" s="224"/>
      <c r="C44" s="224"/>
      <c r="D44" s="224"/>
      <c r="E44" s="224"/>
      <c r="F44" s="224"/>
      <c r="G44" s="224"/>
      <c r="H44" s="224"/>
      <c r="I44" s="78"/>
      <c r="J44" s="225" t="s">
        <v>120</v>
      </c>
      <c r="K44" s="4">
        <f t="shared" si="0"/>
        <v>44</v>
      </c>
    </row>
    <row r="45" spans="1:15" ht="24" customHeight="1">
      <c r="A45" s="224"/>
      <c r="B45" s="224"/>
      <c r="C45" s="224"/>
      <c r="D45" s="224"/>
      <c r="E45" s="224"/>
      <c r="F45" s="224"/>
      <c r="G45" s="224"/>
      <c r="H45" s="224"/>
      <c r="I45" s="78"/>
      <c r="J45" s="210"/>
      <c r="K45" s="4">
        <f t="shared" si="0"/>
        <v>45</v>
      </c>
    </row>
    <row r="46" spans="1:15" ht="24" customHeight="1">
      <c r="A46" s="205" t="s">
        <v>80</v>
      </c>
      <c r="B46" s="205"/>
      <c r="C46" s="205"/>
      <c r="D46" s="205"/>
      <c r="E46" s="205"/>
      <c r="F46" s="205"/>
      <c r="G46" s="205"/>
      <c r="H46" s="205"/>
      <c r="I46" s="78"/>
      <c r="J46" s="206" t="s">
        <v>121</v>
      </c>
      <c r="K46" s="4">
        <f t="shared" si="0"/>
        <v>46</v>
      </c>
    </row>
    <row r="47" spans="1:15" ht="24" customHeight="1">
      <c r="A47" s="205"/>
      <c r="B47" s="205"/>
      <c r="C47" s="205"/>
      <c r="D47" s="205"/>
      <c r="E47" s="205"/>
      <c r="F47" s="205"/>
      <c r="G47" s="205"/>
      <c r="H47" s="205"/>
      <c r="I47" s="78"/>
      <c r="J47" s="207"/>
      <c r="K47" s="4">
        <f t="shared" si="0"/>
        <v>47</v>
      </c>
    </row>
    <row r="48" spans="1:15" ht="24" customHeight="1">
      <c r="A48" s="208" t="s">
        <v>31</v>
      </c>
      <c r="B48" s="208"/>
      <c r="C48" s="208"/>
      <c r="D48" s="208"/>
      <c r="E48" s="208"/>
      <c r="F48" s="208"/>
      <c r="G48" s="208"/>
      <c r="H48" s="208"/>
      <c r="I48" s="79"/>
      <c r="J48" s="209" t="s">
        <v>122</v>
      </c>
      <c r="K48" s="4">
        <f t="shared" si="0"/>
        <v>48</v>
      </c>
    </row>
    <row r="49" spans="1:11" ht="24" customHeight="1">
      <c r="A49" s="208"/>
      <c r="B49" s="208"/>
      <c r="C49" s="208"/>
      <c r="D49" s="208"/>
      <c r="E49" s="208"/>
      <c r="F49" s="208"/>
      <c r="G49" s="208"/>
      <c r="H49" s="208"/>
      <c r="I49" s="79"/>
      <c r="J49" s="210"/>
      <c r="K49" s="4">
        <f t="shared" si="0"/>
        <v>49</v>
      </c>
    </row>
    <row r="50" spans="1:11" ht="24" customHeight="1">
      <c r="A50" s="16" t="s">
        <v>61</v>
      </c>
    </row>
    <row r="51" spans="1:11" ht="24" customHeight="1">
      <c r="A51" s="16" t="s">
        <v>61</v>
      </c>
    </row>
    <row r="52" spans="1:11" ht="24" customHeight="1">
      <c r="A52" s="16" t="s">
        <v>61</v>
      </c>
    </row>
    <row r="53" spans="1:11" ht="24" customHeight="1">
      <c r="A53" s="16" t="s">
        <v>61</v>
      </c>
    </row>
    <row r="54" spans="1:11" ht="24" customHeight="1">
      <c r="A54" s="16" t="s">
        <v>61</v>
      </c>
    </row>
    <row r="55" spans="1:11" ht="24" customHeight="1">
      <c r="A55" s="16" t="s">
        <v>61</v>
      </c>
    </row>
  </sheetData>
  <mergeCells count="17">
    <mergeCell ref="A15:A16"/>
    <mergeCell ref="B15:J16"/>
    <mergeCell ref="J1:J3"/>
    <mergeCell ref="M1:M2"/>
    <mergeCell ref="F2:H2"/>
    <mergeCell ref="F3:H3"/>
    <mergeCell ref="D4:H4"/>
    <mergeCell ref="A46:H47"/>
    <mergeCell ref="J46:J47"/>
    <mergeCell ref="A48:H49"/>
    <mergeCell ref="J48:J49"/>
    <mergeCell ref="D17:H17"/>
    <mergeCell ref="A28:J29"/>
    <mergeCell ref="D30:H30"/>
    <mergeCell ref="A41:J41"/>
    <mergeCell ref="A43:H45"/>
    <mergeCell ref="J44:J45"/>
  </mergeCells>
  <conditionalFormatting sqref="A1:O1048576">
    <cfRule type="cellIs" dxfId="1" priority="3" operator="equal">
      <formula>0</formula>
    </cfRule>
    <cfRule type="cellIs" dxfId="0" priority="4" operator="lessThan">
      <formula>0</formula>
    </cfRule>
  </conditionalFormatting>
  <printOptions verticalCentered="1"/>
  <pageMargins left="0.25" right="0.25" top="0.25" bottom="0.25" header="0.3" footer="0.3"/>
  <pageSetup scale="70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Book D - Page 2</vt:lpstr>
      <vt:lpstr>Book D - Page 3</vt:lpstr>
      <vt:lpstr>Extra - 2023</vt:lpstr>
      <vt:lpstr>'Book D - Page 2'!Print_Area</vt:lpstr>
      <vt:lpstr>'Book D - Page 3'!Print_Area</vt:lpstr>
      <vt:lpstr>'Extra - 2023'!Print_Area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Brunn</dc:creator>
  <cp:lastModifiedBy>Larry Brunn</cp:lastModifiedBy>
  <cp:lastPrinted>2025-06-18T23:25:23Z</cp:lastPrinted>
  <dcterms:created xsi:type="dcterms:W3CDTF">2025-06-03T21:04:13Z</dcterms:created>
  <dcterms:modified xsi:type="dcterms:W3CDTF">2025-06-19T10:48:19Z</dcterms:modified>
</cp:coreProperties>
</file>