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rrybrunn/Desktop/"/>
    </mc:Choice>
  </mc:AlternateContent>
  <xr:revisionPtr revIDLastSave="0" documentId="13_ncr:1_{15598F22-9E35-774F-9EBD-B9AD269E1FFB}" xr6:coauthVersionLast="47" xr6:coauthVersionMax="47" xr10:uidLastSave="{00000000-0000-0000-0000-000000000000}"/>
  <bookViews>
    <workbookView xWindow="0" yWindow="760" windowWidth="34560" windowHeight="19400" xr2:uid="{7B415940-93A8-A84B-8B36-12B9890EBE3F}"/>
  </bookViews>
  <sheets>
    <sheet name="2" sheetId="5" r:id="rId1"/>
    <sheet name="3" sheetId="6" r:id="rId2"/>
    <sheet name="4" sheetId="7" r:id="rId3"/>
  </sheets>
  <definedNames>
    <definedName name="_xlnm._FilterDatabase" localSheetId="0" hidden="1">'2'!#REF!</definedName>
    <definedName name="_xlnm._FilterDatabase" localSheetId="1" hidden="1">'3'!#REF!</definedName>
    <definedName name="_xlnm.Print_Area" localSheetId="0">'2'!$A$1:$M$66</definedName>
    <definedName name="_xlnm.Print_Area" localSheetId="1">'3'!$A$1:$M$66</definedName>
    <definedName name="_xlnm.Print_Area" localSheetId="2">'4'!$B$2:$CD$57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5" i="7" l="1"/>
  <c r="X16" i="7"/>
  <c r="P16" i="7"/>
  <c r="H16" i="7"/>
  <c r="B33" i="6"/>
  <c r="B33" i="5"/>
  <c r="AI26" i="7"/>
  <c r="BH48" i="7"/>
  <c r="E27" i="5"/>
  <c r="F27" i="5" s="1"/>
  <c r="L27" i="5" s="1"/>
  <c r="J29" i="6"/>
  <c r="I29" i="6"/>
  <c r="E29" i="6"/>
  <c r="D29" i="6"/>
  <c r="J27" i="6"/>
  <c r="I27" i="6"/>
  <c r="H27" i="6"/>
  <c r="D27" i="6"/>
  <c r="J25" i="6"/>
  <c r="I25" i="6"/>
  <c r="H25" i="6"/>
  <c r="E25" i="6"/>
  <c r="D25" i="6"/>
  <c r="J24" i="6"/>
  <c r="I24" i="6"/>
  <c r="H24" i="6"/>
  <c r="E24" i="6"/>
  <c r="D24" i="6"/>
  <c r="J23" i="6"/>
  <c r="I23" i="6"/>
  <c r="H23" i="6"/>
  <c r="E23" i="6"/>
  <c r="D23" i="6"/>
  <c r="J22" i="6"/>
  <c r="I22" i="6"/>
  <c r="H22" i="6"/>
  <c r="E22" i="6"/>
  <c r="D22" i="6"/>
  <c r="J21" i="6"/>
  <c r="I21" i="6"/>
  <c r="H21" i="6"/>
  <c r="E21" i="6"/>
  <c r="D21" i="6"/>
  <c r="J20" i="6"/>
  <c r="I20" i="6"/>
  <c r="H20" i="6"/>
  <c r="E20" i="6"/>
  <c r="D20" i="6"/>
  <c r="J19" i="6"/>
  <c r="I19" i="6"/>
  <c r="H19" i="6"/>
  <c r="E19" i="6"/>
  <c r="D19" i="6"/>
  <c r="J18" i="6"/>
  <c r="I18" i="6"/>
  <c r="H18" i="6"/>
  <c r="E18" i="6"/>
  <c r="D18" i="6"/>
  <c r="J17" i="6"/>
  <c r="I17" i="6"/>
  <c r="H17" i="6"/>
  <c r="E17" i="6"/>
  <c r="D17" i="6"/>
  <c r="J16" i="6"/>
  <c r="I16" i="6"/>
  <c r="H16" i="6"/>
  <c r="E16" i="6"/>
  <c r="D16" i="6"/>
  <c r="J15" i="6"/>
  <c r="I15" i="6"/>
  <c r="H15" i="6"/>
  <c r="E15" i="6"/>
  <c r="D15" i="6"/>
  <c r="J14" i="6"/>
  <c r="I14" i="6"/>
  <c r="H14" i="6"/>
  <c r="E14" i="6"/>
  <c r="D14" i="6"/>
  <c r="J13" i="6"/>
  <c r="I13" i="6"/>
  <c r="H13" i="6"/>
  <c r="E13" i="6"/>
  <c r="D13" i="6"/>
  <c r="J11" i="6"/>
  <c r="I11" i="6"/>
  <c r="H11" i="6"/>
  <c r="E11" i="6"/>
  <c r="D11" i="6"/>
  <c r="J10" i="6"/>
  <c r="I10" i="6"/>
  <c r="H10" i="6"/>
  <c r="E10" i="6"/>
  <c r="D10" i="6"/>
  <c r="J9" i="6"/>
  <c r="I9" i="6"/>
  <c r="H9" i="6"/>
  <c r="E9" i="6"/>
  <c r="D9" i="6"/>
  <c r="J8" i="6"/>
  <c r="I8" i="6"/>
  <c r="H8" i="6"/>
  <c r="E8" i="6"/>
  <c r="D8" i="6"/>
  <c r="J7" i="6"/>
  <c r="I7" i="6"/>
  <c r="H7" i="6"/>
  <c r="E7" i="6"/>
  <c r="D7" i="6"/>
  <c r="J6" i="6"/>
  <c r="I6" i="6"/>
  <c r="H6" i="6"/>
  <c r="E6" i="6"/>
  <c r="BH42" i="7"/>
  <c r="AN42" i="7" s="1"/>
  <c r="BH39" i="7"/>
  <c r="AN39" i="7" s="1"/>
  <c r="AD38" i="7"/>
  <c r="AX38" i="7" s="1"/>
  <c r="AJ14" i="7"/>
  <c r="AJ13" i="7"/>
  <c r="AJ12" i="7"/>
  <c r="AJ11" i="7"/>
  <c r="AJ10" i="7"/>
  <c r="AJ9" i="7"/>
  <c r="AJ8" i="7"/>
  <c r="H63" i="6"/>
  <c r="E37" i="5"/>
  <c r="M2" i="6"/>
  <c r="M3" i="6" s="1"/>
  <c r="M4" i="6" s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D6" i="6"/>
  <c r="F42" i="6"/>
  <c r="L42" i="6" s="1"/>
  <c r="F43" i="6"/>
  <c r="L43" i="6" s="1"/>
  <c r="F44" i="6"/>
  <c r="L44" i="6" s="1"/>
  <c r="E45" i="6"/>
  <c r="E48" i="6" s="1"/>
  <c r="F45" i="6"/>
  <c r="L45" i="6" s="1"/>
  <c r="F46" i="6"/>
  <c r="L46" i="6" s="1"/>
  <c r="F47" i="6"/>
  <c r="L47" i="6" s="1"/>
  <c r="D48" i="6"/>
  <c r="D62" i="6" s="1"/>
  <c r="H48" i="6"/>
  <c r="H62" i="6" s="1"/>
  <c r="I48" i="6"/>
  <c r="I62" i="6" s="1"/>
  <c r="J48" i="6"/>
  <c r="J62" i="6" s="1"/>
  <c r="F49" i="6"/>
  <c r="L49" i="6" s="1"/>
  <c r="F50" i="6"/>
  <c r="L50" i="6" s="1"/>
  <c r="E51" i="6"/>
  <c r="F51" i="6" s="1"/>
  <c r="L51" i="6" s="1"/>
  <c r="F52" i="6"/>
  <c r="L52" i="6" s="1"/>
  <c r="F53" i="6"/>
  <c r="L53" i="6" s="1"/>
  <c r="F54" i="6"/>
  <c r="L54" i="6" s="1"/>
  <c r="F55" i="6"/>
  <c r="L55" i="6" s="1"/>
  <c r="F56" i="6"/>
  <c r="L56" i="6" s="1"/>
  <c r="F57" i="6"/>
  <c r="L57" i="6" s="1"/>
  <c r="F58" i="6"/>
  <c r="L58" i="6" s="1"/>
  <c r="F59" i="6"/>
  <c r="L59" i="6" s="1"/>
  <c r="F60" i="6"/>
  <c r="L60" i="6" s="1"/>
  <c r="F61" i="6"/>
  <c r="L61" i="6" s="1"/>
  <c r="M2" i="5"/>
  <c r="M3" i="5" s="1"/>
  <c r="M4" i="5" s="1"/>
  <c r="M5" i="5" s="1"/>
  <c r="M6" i="5" s="1"/>
  <c r="M7" i="5" s="1"/>
  <c r="M8" i="5" s="1"/>
  <c r="M9" i="5" s="1"/>
  <c r="M10" i="5" s="1"/>
  <c r="M11" i="5" s="1"/>
  <c r="M12" i="5" s="1"/>
  <c r="M13" i="5" s="1"/>
  <c r="M14" i="5" s="1"/>
  <c r="M15" i="5" s="1"/>
  <c r="M16" i="5" s="1"/>
  <c r="M17" i="5" s="1"/>
  <c r="M18" i="5" s="1"/>
  <c r="M19" i="5" s="1"/>
  <c r="M20" i="5" s="1"/>
  <c r="M21" i="5" s="1"/>
  <c r="M22" i="5" s="1"/>
  <c r="M23" i="5" s="1"/>
  <c r="M24" i="5" s="1"/>
  <c r="M25" i="5" s="1"/>
  <c r="M26" i="5" s="1"/>
  <c r="M27" i="5" s="1"/>
  <c r="M28" i="5" s="1"/>
  <c r="M29" i="5" s="1"/>
  <c r="M30" i="5" s="1"/>
  <c r="M31" i="5" s="1"/>
  <c r="M32" i="5" s="1"/>
  <c r="M33" i="5" s="1"/>
  <c r="M34" i="5" s="1"/>
  <c r="M35" i="5" s="1"/>
  <c r="M36" i="5" s="1"/>
  <c r="M37" i="5" s="1"/>
  <c r="M38" i="5" s="1"/>
  <c r="M39" i="5" s="1"/>
  <c r="M40" i="5" s="1"/>
  <c r="M41" i="5" s="1"/>
  <c r="M42" i="5" s="1"/>
  <c r="M43" i="5" s="1"/>
  <c r="M44" i="5" s="1"/>
  <c r="M45" i="5" s="1"/>
  <c r="M46" i="5" s="1"/>
  <c r="M47" i="5" s="1"/>
  <c r="M48" i="5" s="1"/>
  <c r="M49" i="5" s="1"/>
  <c r="M50" i="5" s="1"/>
  <c r="M51" i="5" s="1"/>
  <c r="M52" i="5" s="1"/>
  <c r="M53" i="5" s="1"/>
  <c r="M54" i="5" s="1"/>
  <c r="M55" i="5" s="1"/>
  <c r="M56" i="5" s="1"/>
  <c r="M57" i="5" s="1"/>
  <c r="M58" i="5" s="1"/>
  <c r="M59" i="5" s="1"/>
  <c r="M60" i="5" s="1"/>
  <c r="M61" i="5" s="1"/>
  <c r="M62" i="5" s="1"/>
  <c r="M63" i="5" s="1"/>
  <c r="M64" i="5" s="1"/>
  <c r="M65" i="5" s="1"/>
  <c r="M66" i="5" s="1"/>
  <c r="F6" i="5"/>
  <c r="F7" i="5"/>
  <c r="L7" i="5" s="1"/>
  <c r="F8" i="5"/>
  <c r="L8" i="5" s="1"/>
  <c r="F9" i="5"/>
  <c r="L9" i="5" s="1"/>
  <c r="F10" i="5"/>
  <c r="L10" i="5" s="1"/>
  <c r="F11" i="5"/>
  <c r="L11" i="5" s="1"/>
  <c r="D12" i="5"/>
  <c r="D26" i="5" s="1"/>
  <c r="E12" i="5"/>
  <c r="E26" i="5" s="1"/>
  <c r="H12" i="5"/>
  <c r="I12" i="5"/>
  <c r="I26" i="5" s="1"/>
  <c r="J12" i="5"/>
  <c r="F13" i="5"/>
  <c r="L13" i="5" s="1"/>
  <c r="F14" i="5"/>
  <c r="L14" i="5" s="1"/>
  <c r="F15" i="5"/>
  <c r="L15" i="5" s="1"/>
  <c r="F16" i="5"/>
  <c r="L16" i="5" s="1"/>
  <c r="F17" i="5"/>
  <c r="L17" i="5" s="1"/>
  <c r="F18" i="5"/>
  <c r="F19" i="5"/>
  <c r="L19" i="5" s="1"/>
  <c r="F20" i="5"/>
  <c r="L20" i="5" s="1"/>
  <c r="F21" i="5"/>
  <c r="L21" i="5" s="1"/>
  <c r="F22" i="5"/>
  <c r="L22" i="5" s="1"/>
  <c r="F23" i="5"/>
  <c r="L23" i="5" s="1"/>
  <c r="F24" i="5"/>
  <c r="L24" i="5" s="1"/>
  <c r="F25" i="5"/>
  <c r="L25" i="5" s="1"/>
  <c r="F42" i="5"/>
  <c r="F43" i="5"/>
  <c r="F44" i="5"/>
  <c r="F45" i="5"/>
  <c r="L45" i="5" s="1"/>
  <c r="F46" i="5"/>
  <c r="L46" i="5" s="1"/>
  <c r="F47" i="5"/>
  <c r="L47" i="5" s="1"/>
  <c r="D48" i="5"/>
  <c r="D62" i="5" s="1"/>
  <c r="E48" i="5"/>
  <c r="H48" i="5"/>
  <c r="H62" i="5" s="1"/>
  <c r="I48" i="5"/>
  <c r="J48" i="5"/>
  <c r="J62" i="5" s="1"/>
  <c r="F49" i="5"/>
  <c r="F50" i="5"/>
  <c r="F51" i="5"/>
  <c r="L51" i="5" s="1"/>
  <c r="F52" i="5"/>
  <c r="L52" i="5" s="1"/>
  <c r="F53" i="5"/>
  <c r="F54" i="5"/>
  <c r="F55" i="5"/>
  <c r="F56" i="5"/>
  <c r="L56" i="5" s="1"/>
  <c r="F57" i="5"/>
  <c r="F58" i="5"/>
  <c r="L58" i="5" s="1"/>
  <c r="F59" i="5"/>
  <c r="F60" i="5"/>
  <c r="L60" i="5" s="1"/>
  <c r="F61" i="5"/>
  <c r="L61" i="5" s="1"/>
  <c r="F63" i="5"/>
  <c r="AJ16" i="7" l="1"/>
  <c r="E27" i="6"/>
  <c r="F23" i="6"/>
  <c r="L11" i="6"/>
  <c r="F18" i="6"/>
  <c r="H12" i="6"/>
  <c r="L15" i="6"/>
  <c r="F14" i="6"/>
  <c r="F8" i="6"/>
  <c r="F13" i="6"/>
  <c r="F7" i="6"/>
  <c r="L20" i="6"/>
  <c r="L22" i="6"/>
  <c r="F6" i="6"/>
  <c r="F27" i="6"/>
  <c r="L54" i="5"/>
  <c r="E12" i="6"/>
  <c r="L24" i="6"/>
  <c r="L59" i="5"/>
  <c r="L23" i="6" s="1"/>
  <c r="E28" i="5"/>
  <c r="E64" i="5" s="1"/>
  <c r="E28" i="6" s="1"/>
  <c r="F11" i="6"/>
  <c r="L25" i="6"/>
  <c r="F24" i="6"/>
  <c r="L16" i="6"/>
  <c r="L10" i="6"/>
  <c r="J12" i="6"/>
  <c r="L49" i="5"/>
  <c r="L13" i="6" s="1"/>
  <c r="L44" i="5"/>
  <c r="L8" i="6" s="1"/>
  <c r="L9" i="6"/>
  <c r="F19" i="6"/>
  <c r="L43" i="5"/>
  <c r="L7" i="6" s="1"/>
  <c r="F16" i="6"/>
  <c r="F22" i="6"/>
  <c r="F25" i="6"/>
  <c r="E62" i="6"/>
  <c r="F63" i="6"/>
  <c r="L63" i="6" s="1"/>
  <c r="F15" i="6"/>
  <c r="F21" i="6"/>
  <c r="F10" i="6"/>
  <c r="D26" i="6"/>
  <c r="L50" i="5"/>
  <c r="L14" i="6" s="1"/>
  <c r="F20" i="6"/>
  <c r="D12" i="6"/>
  <c r="F9" i="6"/>
  <c r="F17" i="6"/>
  <c r="J26" i="5"/>
  <c r="H26" i="5"/>
  <c r="I12" i="6"/>
  <c r="D28" i="5"/>
  <c r="D64" i="5" s="1"/>
  <c r="D28" i="6" s="1"/>
  <c r="L18" i="5"/>
  <c r="L18" i="6" s="1"/>
  <c r="S38" i="7"/>
  <c r="P17" i="7"/>
  <c r="F12" i="5"/>
  <c r="F48" i="5"/>
  <c r="F62" i="5" s="1"/>
  <c r="L63" i="5"/>
  <c r="L27" i="6" s="1"/>
  <c r="L57" i="5"/>
  <c r="L21" i="6" s="1"/>
  <c r="L42" i="5"/>
  <c r="L6" i="5"/>
  <c r="I62" i="5"/>
  <c r="I26" i="6" s="1"/>
  <c r="L53" i="5"/>
  <c r="L17" i="6" s="1"/>
  <c r="E62" i="5"/>
  <c r="E26" i="6" s="1"/>
  <c r="L55" i="5"/>
  <c r="L19" i="6" s="1"/>
  <c r="F48" i="6"/>
  <c r="F12" i="6" l="1"/>
  <c r="E64" i="6"/>
  <c r="L6" i="6"/>
  <c r="L48" i="5"/>
  <c r="L62" i="5" s="1"/>
  <c r="L12" i="5"/>
  <c r="H28" i="5"/>
  <c r="H64" i="6" s="1"/>
  <c r="H26" i="6"/>
  <c r="J26" i="6"/>
  <c r="J28" i="5"/>
  <c r="J64" i="6" s="1"/>
  <c r="D64" i="6"/>
  <c r="F26" i="5"/>
  <c r="S43" i="7"/>
  <c r="AD43" i="7" s="1"/>
  <c r="AD44" i="7" s="1"/>
  <c r="AN38" i="7"/>
  <c r="BH40" i="7"/>
  <c r="AN40" i="7" s="1"/>
  <c r="BH41" i="7"/>
  <c r="H17" i="7"/>
  <c r="X17" i="7"/>
  <c r="L48" i="6"/>
  <c r="L62" i="6" s="1"/>
  <c r="F62" i="6"/>
  <c r="L12" i="6" l="1"/>
  <c r="L26" i="5"/>
  <c r="L26" i="6" s="1"/>
  <c r="F28" i="5"/>
  <c r="F26" i="6"/>
  <c r="J64" i="5"/>
  <c r="J28" i="6" s="1"/>
  <c r="H64" i="5"/>
  <c r="H28" i="6" s="1"/>
  <c r="H65" i="6"/>
  <c r="BR42" i="7"/>
  <c r="AX42" i="7" s="1"/>
  <c r="BH47" i="7"/>
  <c r="BH49" i="7" s="1"/>
  <c r="BR41" i="7"/>
  <c r="AX41" i="7" s="1"/>
  <c r="AN41" i="7"/>
  <c r="AN43" i="7" s="1"/>
  <c r="BH52" i="7" s="1"/>
  <c r="BH54" i="7" s="1"/>
  <c r="BH56" i="7" s="1"/>
  <c r="BH43" i="7"/>
  <c r="BR43" i="7" s="1"/>
  <c r="AX43" i="7" s="1"/>
  <c r="AJ17" i="7"/>
  <c r="L28" i="5" l="1"/>
  <c r="L64" i="6" s="1"/>
  <c r="F64" i="5"/>
  <c r="F28" i="6" s="1"/>
  <c r="F64" i="6"/>
  <c r="F65" i="6" s="1"/>
  <c r="AX44" i="7"/>
  <c r="BR44" i="7"/>
  <c r="L64" i="5"/>
  <c r="L28" i="6" s="1"/>
  <c r="L65" i="6"/>
  <c r="H65" i="5" l="1"/>
  <c r="H29" i="6" s="1"/>
  <c r="F65" i="5" l="1"/>
  <c r="F29" i="6" s="1"/>
  <c r="I28" i="5"/>
  <c r="I64" i="6" s="1"/>
  <c r="I64" i="5" l="1"/>
  <c r="I28" i="6" s="1"/>
  <c r="L65" i="5" l="1"/>
  <c r="L29" i="6" s="1"/>
</calcChain>
</file>

<file path=xl/sharedStrings.xml><?xml version="1.0" encoding="utf-8"?>
<sst xmlns="http://schemas.openxmlformats.org/spreadsheetml/2006/main" count="583" uniqueCount="211">
  <si>
    <t>A</t>
  </si>
  <si>
    <t>B</t>
  </si>
  <si>
    <t>C</t>
  </si>
  <si>
    <t>D</t>
  </si>
  <si>
    <t>E</t>
  </si>
  <si>
    <t>F</t>
  </si>
  <si>
    <t>G</t>
  </si>
  <si>
    <t>%</t>
  </si>
  <si>
    <t xml:space="preserve"> </t>
  </si>
  <si>
    <t>EMBEZZLE = BAD DEBT</t>
  </si>
  <si>
    <t>ACCOUNTING ANALYSIS</t>
  </si>
  <si>
    <t>4 MOST INFLUENTIALS</t>
  </si>
  <si>
    <t xml:space="preserve">8.5x11 </t>
  </si>
  <si>
    <t>SUMMARY DESCRIPTION</t>
  </si>
  <si>
    <t>BOOK</t>
  </si>
  <si>
    <t xml:space="preserve">WORD </t>
  </si>
  <si>
    <t xml:space="preserve">PAGES </t>
  </si>
  <si>
    <t xml:space="preserve">EXCEL </t>
  </si>
  <si>
    <t xml:space="preserve">TABS </t>
  </si>
  <si>
    <t xml:space="preserve">PRINT </t>
  </si>
  <si>
    <t xml:space="preserve">SCREENS </t>
  </si>
  <si>
    <t>TOTAL</t>
  </si>
  <si>
    <t>2018 SCF REPT FRAUD</t>
  </si>
  <si>
    <t>https://rumble.com/search/all?q=tgh-embezzle</t>
  </si>
  <si>
    <r>
      <t>https://</t>
    </r>
    <r>
      <rPr>
        <b/>
        <sz val="30"/>
        <color rgb="FF0000FF"/>
        <rFont val="Courier New"/>
        <family val="1"/>
      </rPr>
      <t>i</t>
    </r>
    <r>
      <rPr>
        <b/>
        <sz val="30"/>
        <rFont val="Courier New"/>
        <family val="1"/>
      </rPr>
      <t>can</t>
    </r>
    <r>
      <rPr>
        <b/>
        <sz val="30"/>
        <color rgb="FF00B050"/>
        <rFont val="Courier New"/>
        <family val="1"/>
      </rPr>
      <t>fund</t>
    </r>
    <r>
      <rPr>
        <b/>
        <sz val="30"/>
        <rFont val="Courier New"/>
        <family val="1"/>
      </rPr>
      <t>the</t>
    </r>
    <r>
      <rPr>
        <b/>
        <sz val="30"/>
        <color rgb="FF0000FF"/>
        <rFont val="Courier New"/>
        <family val="1"/>
      </rPr>
      <t>USA</t>
    </r>
    <r>
      <rPr>
        <b/>
        <sz val="30"/>
        <color rgb="FFFF0000"/>
        <rFont val="Courier New"/>
        <family val="1"/>
      </rPr>
      <t>.com/</t>
    </r>
  </si>
  <si>
    <t>FLORIDA HEALTH SCIENCES CENTER, INC (FHSC)</t>
  </si>
  <si>
    <t>TAMPA GENERAL HOSPITAL</t>
  </si>
  <si>
    <t>DESCRIPTION</t>
  </si>
  <si>
    <t>EMBEZZLED CASH</t>
  </si>
  <si>
    <t xml:space="preserve">% </t>
  </si>
  <si>
    <t>CTG</t>
  </si>
  <si>
    <t>EXP</t>
  </si>
  <si>
    <t>&lt; DOLLARS</t>
  </si>
  <si>
    <t>MEASURED IN</t>
  </si>
  <si>
    <t xml:space="preserve">NET PROFIT </t>
  </si>
  <si>
    <t xml:space="preserve">REPARATIONS </t>
  </si>
  <si>
    <t>KPMG LLP (TAMPA FL)</t>
  </si>
  <si>
    <r>
      <rPr>
        <b/>
        <sz val="14"/>
        <color rgb="FFFF0000"/>
        <rFont val="Courier New"/>
        <family val="1"/>
      </rPr>
      <t>INNOCENT</t>
    </r>
    <r>
      <rPr>
        <b/>
        <sz val="14"/>
        <color theme="1"/>
        <rFont val="Courier New"/>
        <family val="1"/>
      </rPr>
      <t xml:space="preserve"> = NEVER EMBEZZLED VIA THIS FRAUD</t>
    </r>
  </si>
  <si>
    <t>BASED ON TGH FY-2023</t>
  </si>
  <si>
    <t>&gt;</t>
  </si>
  <si>
    <t>NOTE:  IF THIS WAS A FOR-PROFIT ENTITY, AT (SAY) A 25% TAX RATE,</t>
  </si>
  <si>
    <t>THEN ANNUAL REPARATIONS WOULD BE ONLY 75% OF THE ABOVE VALUE OR:</t>
  </si>
  <si>
    <t>CORRUPT SUBSIDIARY (TGH)</t>
  </si>
  <si>
    <t>CORRUPT CPA FIRM</t>
  </si>
  <si>
    <t>CORRUPT ENTITY (INCLUDING SUBSIDIARIES)</t>
  </si>
  <si>
    <t>NUMBER OF SHEETS</t>
  </si>
  <si>
    <t>OF 11 X 17 PAPER</t>
  </si>
  <si>
    <t>LANDSCAPE, QTY 4</t>
  </si>
  <si>
    <t>PORTRAIT,  QTY 5</t>
  </si>
  <si>
    <t>PORTRAIT,  QTY 1</t>
  </si>
  <si>
    <t>I</t>
  </si>
  <si>
    <t xml:space="preserve">BAD DEBT </t>
  </si>
  <si>
    <t>H</t>
  </si>
  <si>
    <t>COLUMN = A</t>
  </si>
  <si>
    <t>PER TGH</t>
  </si>
  <si>
    <t>PER BRUNN</t>
  </si>
  <si>
    <t>R</t>
  </si>
  <si>
    <t>BOOK R, REPARATIONS</t>
  </si>
  <si>
    <t>EXPENSE</t>
  </si>
  <si>
    <t>GDP</t>
  </si>
  <si>
    <r>
      <t xml:space="preserve">REPARATIONS PER </t>
    </r>
    <r>
      <rPr>
        <b/>
        <sz val="14"/>
        <color rgb="FFFF0000"/>
        <rFont val="Courier New"/>
        <family val="1"/>
      </rPr>
      <t>INNOCENT</t>
    </r>
    <r>
      <rPr>
        <b/>
        <sz val="14"/>
        <color theme="1"/>
        <rFont val="Courier New"/>
        <family val="1"/>
      </rPr>
      <t xml:space="preserve"> USA </t>
    </r>
    <r>
      <rPr>
        <b/>
        <sz val="14"/>
        <color rgb="FF0000FF"/>
        <rFont val="Courier New"/>
        <family val="1"/>
      </rPr>
      <t>CITIZEN</t>
    </r>
    <r>
      <rPr>
        <b/>
        <sz val="14"/>
        <color theme="1"/>
        <rFont val="Courier New"/>
        <family val="1"/>
      </rPr>
      <t xml:space="preserve"> - EVERY YEAR FOREVER</t>
    </r>
  </si>
  <si>
    <r>
      <t xml:space="preserve">USA </t>
    </r>
    <r>
      <rPr>
        <b/>
        <sz val="14"/>
        <color rgb="FF0000FF"/>
        <rFont val="Courier New"/>
        <family val="1"/>
      </rPr>
      <t>CITIZENS</t>
    </r>
    <r>
      <rPr>
        <b/>
        <sz val="14"/>
        <color theme="1"/>
        <rFont val="Courier New"/>
        <family val="1"/>
      </rPr>
      <t xml:space="preserve"> </t>
    </r>
    <r>
      <rPr>
        <b/>
        <sz val="14"/>
        <color rgb="FFFF0000"/>
        <rFont val="Courier New"/>
        <family val="1"/>
      </rPr>
      <t>INNOCENT</t>
    </r>
    <r>
      <rPr>
        <b/>
        <sz val="14"/>
        <color theme="1"/>
        <rFont val="Courier New"/>
        <family val="1"/>
      </rPr>
      <t xml:space="preserve"> OF EMBEZZLING CASH VIA</t>
    </r>
    <r>
      <rPr>
        <b/>
        <sz val="14"/>
        <color rgb="FFFF0000"/>
        <rFont val="Courier New"/>
        <family val="1"/>
      </rPr>
      <t xml:space="preserve"> TGH-</t>
    </r>
    <r>
      <rPr>
        <b/>
        <sz val="14"/>
        <color rgb="FF00B050"/>
        <rFont val="Courier New"/>
        <family val="1"/>
      </rPr>
      <t>EMBEZZLE</t>
    </r>
  </si>
  <si>
    <t xml:space="preserve">FRAUD REALITY </t>
  </si>
  <si>
    <t xml:space="preserve">$ 6 T  ^    </t>
  </si>
  <si>
    <t xml:space="preserve"> $ 7 T  ^    </t>
  </si>
  <si>
    <t>CRIMINAL ENTITY:</t>
  </si>
  <si>
    <t>CRIMINAL SUBSIDIARY:</t>
  </si>
  <si>
    <t>CRIMINAL CPA FIRM:</t>
  </si>
  <si>
    <t xml:space="preserve">TAMPA GENERAL HOSPITAL (TGH)	</t>
  </si>
  <si>
    <r>
      <rPr>
        <b/>
        <sz val="14"/>
        <color rgb="FF00B050"/>
        <rFont val="Courier New"/>
        <family val="1"/>
      </rPr>
      <t xml:space="preserve">EMBEZZLE </t>
    </r>
    <r>
      <rPr>
        <b/>
        <sz val="14"/>
        <color rgb="FFFF0000"/>
        <rFont val="Courier New"/>
        <family val="1"/>
      </rPr>
      <t xml:space="preserve">CAUSES </t>
    </r>
    <r>
      <rPr>
        <b/>
        <sz val="14"/>
        <color rgb="FF0000FF"/>
        <rFont val="Courier New"/>
        <family val="1"/>
      </rPr>
      <t>INFLATION</t>
    </r>
    <r>
      <rPr>
        <b/>
        <sz val="14"/>
        <rFont val="Courier New"/>
        <family val="1"/>
      </rPr>
      <t xml:space="preserve"> </t>
    </r>
    <r>
      <rPr>
        <b/>
        <sz val="14"/>
        <color rgb="FFFF0000"/>
        <rFont val="Courier New"/>
        <family val="1"/>
      </rPr>
      <t>CAUSES</t>
    </r>
    <r>
      <rPr>
        <b/>
        <sz val="14"/>
        <rFont val="Courier New"/>
        <family val="1"/>
      </rPr>
      <t xml:space="preserve"> MORE</t>
    </r>
    <r>
      <rPr>
        <b/>
        <sz val="14"/>
        <color rgb="FF00B050"/>
        <rFont val="Courier New"/>
        <family val="1"/>
      </rPr>
      <t xml:space="preserve"> EMBEZZLE</t>
    </r>
    <r>
      <rPr>
        <b/>
        <sz val="14"/>
        <color rgb="FFFF0000"/>
        <rFont val="Courier New"/>
        <family val="1"/>
      </rPr>
      <t xml:space="preserve"> CAUSES </t>
    </r>
    <r>
      <rPr>
        <b/>
        <sz val="14"/>
        <rFont val="Courier New"/>
        <family val="1"/>
      </rPr>
      <t>MORE</t>
    </r>
    <r>
      <rPr>
        <b/>
        <sz val="14"/>
        <color rgb="FF0000FF"/>
        <rFont val="Courier New"/>
        <family val="1"/>
      </rPr>
      <t xml:space="preserve"> INFLATION</t>
    </r>
  </si>
  <si>
    <t xml:space="preserve">GDP DIFF </t>
  </si>
  <si>
    <t>BAD DEBT - GDR</t>
  </si>
  <si>
    <t>BAD DEBT - BDE</t>
  </si>
  <si>
    <t xml:space="preserve">&lt; FAKE </t>
  </si>
  <si>
    <t xml:space="preserve">&lt; TRUE </t>
  </si>
  <si>
    <t xml:space="preserve">&lt; DIFF </t>
  </si>
  <si>
    <t>TAX RETURN - PROPER</t>
  </si>
  <si>
    <t>PLUS TGH TAX PUSH VALUES</t>
  </si>
  <si>
    <t>BAD DEBT - BRUNN REMOVES</t>
  </si>
  <si>
    <t>OTH</t>
  </si>
  <si>
    <t>OTHER NET-A CHANGE 7</t>
  </si>
  <si>
    <t>OTHER NET-A CHANGE 6</t>
  </si>
  <si>
    <t>OTHER NET-A CHANGE 5</t>
  </si>
  <si>
    <t>OTHER NET-A CHANGE 4</t>
  </si>
  <si>
    <t>OTHER NET-A CHANGE 3</t>
  </si>
  <si>
    <t>OTHER NET-A CHANGE 2</t>
  </si>
  <si>
    <t>OTHER NET-A CHANGE 1</t>
  </si>
  <si>
    <t>NON-OPERATING 3 OF 3</t>
  </si>
  <si>
    <t>NON-OPERATING 2 OF 3</t>
  </si>
  <si>
    <t>NON-OPERATING 1 OF 3</t>
  </si>
  <si>
    <t>PROPERLY REMOVE BDE</t>
  </si>
  <si>
    <t>OPERATING EXP - BDE (-)</t>
  </si>
  <si>
    <t>OPERATING EXPENSES</t>
  </si>
  <si>
    <t>REV</t>
  </si>
  <si>
    <t>SUB-TOTAL</t>
  </si>
  <si>
    <t>OTHER REVENUE</t>
  </si>
  <si>
    <t>DISPROPORTIONATE SHR</t>
  </si>
  <si>
    <t>PROPERLY REMOVE GDR</t>
  </si>
  <si>
    <t>PATIENT SVC REV GDR (+)</t>
  </si>
  <si>
    <r>
      <t xml:space="preserve">    * </t>
    </r>
    <r>
      <rPr>
        <b/>
        <sz val="14"/>
        <color rgb="FFFF0000"/>
        <rFont val="Arial Narrow"/>
        <family val="2"/>
      </rPr>
      <t>-1</t>
    </r>
    <r>
      <rPr>
        <b/>
        <sz val="14"/>
        <rFont val="Arial Narrow"/>
        <family val="2"/>
      </rPr>
      <t xml:space="preserve"> &amp; </t>
    </r>
    <r>
      <rPr>
        <b/>
        <sz val="14"/>
        <color rgb="FF00B050"/>
        <rFont val="Arial Narrow"/>
        <family val="2"/>
      </rPr>
      <t>CASH</t>
    </r>
    <r>
      <rPr>
        <b/>
        <sz val="14"/>
        <rFont val="Arial Narrow"/>
        <family val="2"/>
      </rPr>
      <t xml:space="preserve"> </t>
    </r>
  </si>
  <si>
    <t xml:space="preserve">NET ASSETS </t>
  </si>
  <si>
    <t xml:space="preserve">NON-OP </t>
  </si>
  <si>
    <t xml:space="preserve">+ OP EXPS </t>
  </si>
  <si>
    <t xml:space="preserve">SUB-TOTAL </t>
  </si>
  <si>
    <t xml:space="preserve"> NET ASSETS </t>
  </si>
  <si>
    <t xml:space="preserve">OTH CHGS IN </t>
  </si>
  <si>
    <t xml:space="preserve">OTHER REV </t>
  </si>
  <si>
    <t xml:space="preserve">NET PSR </t>
  </si>
  <si>
    <t xml:space="preserve">"NON-CASH" </t>
  </si>
  <si>
    <r>
      <t>https://</t>
    </r>
    <r>
      <rPr>
        <b/>
        <sz val="24"/>
        <color rgb="FF0000FF"/>
        <rFont val="Arial Narrow"/>
        <family val="2"/>
      </rPr>
      <t>i</t>
    </r>
    <r>
      <rPr>
        <b/>
        <sz val="24"/>
        <rFont val="Arial Narrow"/>
        <family val="2"/>
      </rPr>
      <t>can</t>
    </r>
    <r>
      <rPr>
        <b/>
        <sz val="24"/>
        <color rgb="FF00B050"/>
        <rFont val="Arial Narrow"/>
        <family val="2"/>
      </rPr>
      <t>fund</t>
    </r>
    <r>
      <rPr>
        <b/>
        <sz val="24"/>
        <rFont val="Arial Narrow"/>
        <family val="2"/>
      </rPr>
      <t>the</t>
    </r>
    <r>
      <rPr>
        <b/>
        <sz val="24"/>
        <color rgb="FF0000FF"/>
        <rFont val="Arial Narrow"/>
        <family val="2"/>
      </rPr>
      <t>USA</t>
    </r>
    <r>
      <rPr>
        <b/>
        <sz val="24"/>
        <color rgb="FFFF0000"/>
        <rFont val="Arial Narrow"/>
        <family val="2"/>
      </rPr>
      <t>.com/</t>
    </r>
  </si>
  <si>
    <r>
      <t>FY-</t>
    </r>
    <r>
      <rPr>
        <b/>
        <sz val="18"/>
        <color rgb="FFFF0000"/>
        <rFont val="Courier New"/>
        <family val="1"/>
      </rPr>
      <t>2018</t>
    </r>
    <r>
      <rPr>
        <b/>
        <sz val="18"/>
        <rFont val="Courier New"/>
        <family val="1"/>
      </rPr>
      <t xml:space="preserve"> / 2017                 AUDIT   REPORT</t>
    </r>
  </si>
  <si>
    <t>BD = BAD DEBT</t>
  </si>
  <si>
    <t>PROPERLY INCREASED (DECREASED) CASH.</t>
  </si>
  <si>
    <t>CASH FLOWS (REPORT)</t>
  </si>
  <si>
    <t>NOTE:  OTHER THAN "BAD DEBT" - THE SCF REPORT</t>
  </si>
  <si>
    <t>SCF = STATEMENTS OF</t>
  </si>
  <si>
    <t>BOOK R - PAGE 2 OF 4</t>
  </si>
  <si>
    <t>L</t>
  </si>
  <si>
    <t>J</t>
  </si>
  <si>
    <t>BAD DEBT - TGH ADDS IT</t>
  </si>
  <si>
    <t>KPMG, LLP (TAMPA FLORIDA OFFICE)</t>
  </si>
  <si>
    <t>CORRUPT CPA FIRM   &gt;</t>
  </si>
  <si>
    <t>TAMPA GENERAL HOSPITAL (TGH)</t>
  </si>
  <si>
    <t>CORRUPT SUBSIDIARY &gt;</t>
  </si>
  <si>
    <t>FLORIDA HEALTH SCIENCES CENTER, INC AND SUBSIDIARIES</t>
  </si>
  <si>
    <t>CORRUPT ENTITY     &gt;</t>
  </si>
  <si>
    <t>FASB ASU 2014-09:              PROPER COMPLIANCE</t>
  </si>
  <si>
    <t>BOOK R - PAGE 3 OF 4</t>
  </si>
  <si>
    <t>DIFFERENCE - TAX  RETURN</t>
  </si>
  <si>
    <t>DIFFERENCE - PUSH VALUES</t>
  </si>
  <si>
    <t>DIFFERENCE - BAD  DEBT</t>
  </si>
  <si>
    <t>TAX PER FASB ASU 2014-09</t>
  </si>
  <si>
    <t>EXP OR CONTRA REV OR ASU</t>
  </si>
  <si>
    <t>&lt; VALUE WAS EMBEZZLED ONLY ONCE</t>
  </si>
  <si>
    <t>CELL H27</t>
  </si>
  <si>
    <t>NOT USED</t>
  </si>
  <si>
    <t>CELL E63</t>
  </si>
  <si>
    <t>CELL H63</t>
  </si>
  <si>
    <t>7 FORMULA "PUSH" VALUES</t>
  </si>
  <si>
    <t>REMOVE WHAT TGH ADDED</t>
  </si>
  <si>
    <t>CELL F27</t>
  </si>
  <si>
    <r>
      <rPr>
        <b/>
        <sz val="18"/>
        <rFont val="Courier New"/>
        <family val="1"/>
      </rPr>
      <t xml:space="preserve">CHANGE - </t>
    </r>
    <r>
      <rPr>
        <b/>
        <sz val="18"/>
        <color rgb="FFFF0000"/>
        <rFont val="Courier New"/>
        <family val="1"/>
      </rPr>
      <t>BDE</t>
    </r>
    <r>
      <rPr>
        <b/>
        <sz val="18"/>
        <color theme="1"/>
        <rFont val="Courier New"/>
        <family val="1"/>
      </rPr>
      <t xml:space="preserve"> TO </t>
    </r>
    <r>
      <rPr>
        <b/>
        <sz val="18"/>
        <color rgb="FF0000FF"/>
        <rFont val="Courier New"/>
        <family val="1"/>
      </rPr>
      <t>GDR</t>
    </r>
  </si>
  <si>
    <r>
      <t xml:space="preserve">USA - WE THE </t>
    </r>
    <r>
      <rPr>
        <b/>
        <sz val="18"/>
        <color rgb="FFFF0000"/>
        <rFont val="Courier New"/>
        <family val="1"/>
      </rPr>
      <t>SLAVES</t>
    </r>
  </si>
  <si>
    <r>
      <rPr>
        <b/>
        <sz val="18"/>
        <color rgb="FF00B050"/>
        <rFont val="Courier New"/>
        <family val="1"/>
      </rPr>
      <t>REPARATIONS +</t>
    </r>
    <r>
      <rPr>
        <b/>
        <sz val="18"/>
        <color theme="1"/>
        <rFont val="Courier New"/>
        <family val="1"/>
      </rPr>
      <t xml:space="preserve"> OTHER</t>
    </r>
  </si>
  <si>
    <r>
      <t xml:space="preserve">CALCULATE POSSIBLE </t>
    </r>
    <r>
      <rPr>
        <b/>
        <sz val="48"/>
        <color rgb="FFFF0000"/>
        <rFont val="Courier New"/>
        <family val="1"/>
      </rPr>
      <t>REPARATIONS</t>
    </r>
  </si>
  <si>
    <t>AUDIT REPORT %S</t>
  </si>
  <si>
    <t>&lt; MILLIONS OF $</t>
  </si>
  <si>
    <t>DEPENDING ON VARIABLES, REPARATIONS (EVERY YEAR, FOREVER, INFLATION ADJUSTED) COULD START</t>
  </si>
  <si>
    <t>THESE TWO VALUES</t>
  </si>
  <si>
    <t>BETWEEN</t>
  </si>
  <si>
    <t xml:space="preserve">    PSR</t>
  </si>
  <si>
    <t xml:space="preserve">   $INH</t>
  </si>
  <si>
    <t>ALL BOOKS LISTED ABOVE ARE AVAILABLE ON MY WEBSITE (SEE LINK BELOW)</t>
  </si>
  <si>
    <t>&lt; THE AUDIT REPORT                                &lt; ENDS WITH ROW 26</t>
  </si>
  <si>
    <t>&lt; THE AUDIT REPORT                                &lt; ENDS WITH ROW 62</t>
  </si>
  <si>
    <t>AUD</t>
  </si>
  <si>
    <t>TAX</t>
  </si>
  <si>
    <t xml:space="preserve">   $7 M M = $7 T</t>
  </si>
  <si>
    <t xml:space="preserve">  TRILLION $ = T</t>
  </si>
  <si>
    <t>REVENUE = $92T</t>
  </si>
  <si>
    <t>BDE = BAD DEBT EXPENSE</t>
  </si>
  <si>
    <t>KPMG LLP (TAMPA, FL, OFFICE)</t>
  </si>
  <si>
    <t>REPARATIONS ARE FOR INNOCENT CITIZENS</t>
  </si>
  <si>
    <t>NET PROFIT    $7 M M &gt;</t>
  </si>
  <si>
    <r>
      <t xml:space="preserve">GDP = GROSS DOMESTIC PRODUCT, BELOW, IS IN </t>
    </r>
    <r>
      <rPr>
        <b/>
        <sz val="14"/>
        <rFont val="Courier New"/>
        <family val="1"/>
      </rPr>
      <t>MILLIONS (M)</t>
    </r>
    <r>
      <rPr>
        <b/>
        <sz val="14"/>
        <color rgb="FFFF0000"/>
        <rFont val="Courier New"/>
        <family val="1"/>
      </rPr>
      <t xml:space="preserve"> OF DOLLARS</t>
    </r>
  </si>
  <si>
    <t>CELL L29 PROVES EMBEZZLED CASH VALUE</t>
  </si>
  <si>
    <t xml:space="preserve"> AREA 1 OF 4</t>
  </si>
  <si>
    <t xml:space="preserve"> AREA 2 OF 4</t>
  </si>
  <si>
    <t xml:space="preserve"> AREA 3 OF 4</t>
  </si>
  <si>
    <t xml:space="preserve"> AREA 4 OF 4</t>
  </si>
  <si>
    <t>TAX RETURN 3 HAND KEYED</t>
  </si>
  <si>
    <t>&lt; EMB</t>
  </si>
  <si>
    <t>EMB &gt;</t>
  </si>
  <si>
    <r>
      <t xml:space="preserve">EMBEZZLE = </t>
    </r>
    <r>
      <rPr>
        <b/>
        <sz val="14"/>
        <color rgb="FFFF0000"/>
        <rFont val="Courier New"/>
        <family val="1"/>
      </rPr>
      <t>EMB</t>
    </r>
    <r>
      <rPr>
        <b/>
        <sz val="14"/>
        <color rgb="FFFFFF00"/>
        <rFont val="Courier New"/>
        <family val="1"/>
      </rPr>
      <t>.</t>
    </r>
    <r>
      <rPr>
        <b/>
        <sz val="14"/>
        <color rgb="FF0000FF"/>
        <rFont val="Courier New"/>
        <family val="1"/>
      </rPr>
      <t xml:space="preserve">                (1) AUDIT REPORT:                UNDER-STATE</t>
    </r>
    <r>
      <rPr>
        <b/>
        <sz val="14"/>
        <color rgb="FFFFFF00"/>
        <rFont val="Courier New"/>
        <family val="1"/>
      </rPr>
      <t>.</t>
    </r>
    <r>
      <rPr>
        <b/>
        <sz val="14"/>
        <color rgb="FF0000FF"/>
        <rFont val="Courier New"/>
        <family val="1"/>
      </rPr>
      <t xml:space="preserve">                CASH REVENUE.                &amp; (2) TAX RETURN:                OVER-STATE</t>
    </r>
    <r>
      <rPr>
        <b/>
        <sz val="14"/>
        <color rgb="FFFFFF00"/>
        <rFont val="Courier New"/>
        <family val="1"/>
      </rPr>
      <t>.</t>
    </r>
    <r>
      <rPr>
        <b/>
        <sz val="14"/>
        <color rgb="FF0000FF"/>
        <rFont val="Courier New"/>
        <family val="1"/>
      </rPr>
      <t xml:space="preserve">                CASH EXPENSE.</t>
    </r>
  </si>
  <si>
    <t>AR = ACCOUNTS RECEIVABLE</t>
  </si>
  <si>
    <t>NET-A = NET ASSETS</t>
  </si>
  <si>
    <t>PATIENT SVC REV PATNT AR</t>
  </si>
  <si>
    <t>$-IN-H = CASH IN HAND</t>
  </si>
  <si>
    <t>PATIENT SVC REV $-IN-H</t>
  </si>
  <si>
    <t>ROWS 6 TO 26 = BOOK B, TOP OF PG 2</t>
  </si>
  <si>
    <t>AUDIT REPORT CHNG IN N-A</t>
  </si>
  <si>
    <t xml:space="preserve">CORRECT GDP </t>
  </si>
  <si>
    <t>+</t>
  </si>
  <si>
    <t>=</t>
  </si>
  <si>
    <t>&lt; GDP TRUE VALUE</t>
  </si>
  <si>
    <t>&lt; GDP PUBLISHED</t>
  </si>
  <si>
    <t>&lt; GDP EMBEZZLED</t>
  </si>
  <si>
    <t xml:space="preserve">GDP SUMMARY </t>
  </si>
  <si>
    <t>*</t>
  </si>
  <si>
    <t>* ABOVE, "REVENUE" AS REPORTED, BUT NOT TOTAL REVENUE,                         BECAUSE THEY ALWAYS LEAVE OUT GDR (GOOD DEBT REVENUE).</t>
  </si>
  <si>
    <r>
      <rPr>
        <b/>
        <sz val="14"/>
        <color rgb="FF0000FF"/>
        <rFont val="Courier New"/>
        <family val="1"/>
      </rPr>
      <t>GDP</t>
    </r>
    <r>
      <rPr>
        <b/>
        <sz val="14"/>
        <color rgb="FFFF0000"/>
        <rFont val="Courier New"/>
        <family val="1"/>
      </rPr>
      <t xml:space="preserve"> IS IN </t>
    </r>
    <r>
      <rPr>
        <b/>
        <sz val="14"/>
        <rFont val="Courier New"/>
        <family val="1"/>
      </rPr>
      <t>MILLIONS (M)</t>
    </r>
    <r>
      <rPr>
        <b/>
        <sz val="14"/>
        <color rgb="FFFF0000"/>
        <rFont val="Courier New"/>
        <family val="1"/>
      </rPr>
      <t xml:space="preserve"> OF DOLLARS</t>
    </r>
  </si>
  <si>
    <t>EMBEZZLED TRILLIONS 2FUND REPARATIONS</t>
  </si>
  <si>
    <t xml:space="preserve">  GDR = GOOD DEBT REV</t>
  </si>
  <si>
    <t xml:space="preserve">        REVENUE = REV</t>
  </si>
  <si>
    <t xml:space="preserve">  BDE = BAD  DEBT EXP</t>
  </si>
  <si>
    <t xml:space="preserve">        EXPENSE = EXP</t>
  </si>
  <si>
    <t>AREA 2 MINUS AREA 1</t>
  </si>
  <si>
    <t>19 + 13 = 32</t>
  </si>
  <si>
    <r>
      <t xml:space="preserve">     IF YOU ARE NOT </t>
    </r>
    <r>
      <rPr>
        <b/>
        <sz val="18"/>
        <color rgb="FFFF0000"/>
        <rFont val="Courier New"/>
        <family val="1"/>
      </rPr>
      <t>^</t>
    </r>
    <r>
      <rPr>
        <b/>
        <sz val="18"/>
        <color theme="1"/>
        <rFont val="Courier New"/>
        <family val="1"/>
      </rPr>
      <t xml:space="preserve"> A CPA, THEN READ ONLY THE </t>
    </r>
    <r>
      <rPr>
        <b/>
        <sz val="18"/>
        <color rgb="FFFF0000"/>
        <rFont val="Courier New"/>
        <family val="1"/>
      </rPr>
      <t>32</t>
    </r>
    <r>
      <rPr>
        <b/>
        <sz val="18"/>
        <color theme="1"/>
        <rFont val="Courier New"/>
        <family val="1"/>
      </rPr>
      <t xml:space="preserve"> YELLOW HIGHLIGHTED PAGES</t>
    </r>
  </si>
  <si>
    <t xml:space="preserve">^ AMOUNT </t>
  </si>
  <si>
    <t xml:space="preserve">THIS BOOK </t>
  </si>
  <si>
    <t>VALUES BELOW ARE</t>
  </si>
  <si>
    <r>
      <rPr>
        <b/>
        <sz val="27"/>
        <color rgb="FFC00000"/>
        <rFont val="Courier New"/>
        <family val="1"/>
      </rPr>
      <t>BOOK R, PAGE 4 OF 4</t>
    </r>
    <r>
      <rPr>
        <b/>
        <sz val="27"/>
        <rFont val="Courier New"/>
        <family val="1"/>
      </rPr>
      <t>:</t>
    </r>
    <r>
      <rPr>
        <b/>
        <sz val="27"/>
        <color rgb="FF0000FF"/>
        <rFont val="Courier New"/>
        <family val="1"/>
      </rPr>
      <t xml:space="preserve"> </t>
    </r>
    <r>
      <rPr>
        <b/>
        <sz val="27"/>
        <color rgb="FFFF0000"/>
        <rFont val="Courier New"/>
        <family val="1"/>
      </rPr>
      <t xml:space="preserve"> </t>
    </r>
    <r>
      <rPr>
        <b/>
        <sz val="27"/>
        <color rgb="FF0000FF"/>
        <rFont val="Courier New"/>
        <family val="1"/>
      </rPr>
      <t>SUMMARY OF 8</t>
    </r>
    <r>
      <rPr>
        <b/>
        <sz val="27"/>
        <color rgb="FFFF0000"/>
        <rFont val="Courier New"/>
        <family val="1"/>
      </rPr>
      <t xml:space="preserve"> TGH-</t>
    </r>
    <r>
      <rPr>
        <b/>
        <sz val="27"/>
        <color rgb="FF00B050"/>
        <rFont val="Courier New"/>
        <family val="1"/>
      </rPr>
      <t>EMBEZZLE</t>
    </r>
    <r>
      <rPr>
        <b/>
        <sz val="27"/>
        <color theme="1"/>
        <rFont val="Courier New"/>
        <family val="1"/>
      </rPr>
      <t xml:space="preserve"> </t>
    </r>
    <r>
      <rPr>
        <b/>
        <sz val="27"/>
        <color rgb="FF0000FF"/>
        <rFont val="Courier New"/>
        <family val="1"/>
      </rPr>
      <t>BOOKS</t>
    </r>
  </si>
  <si>
    <t>^ PLEASE VISIT MY RUMBLE.COM CHANNEL ABOVE ^</t>
  </si>
  <si>
    <t>AUDIT YES &gt;</t>
  </si>
  <si>
    <t>TAX NO &gt;</t>
  </si>
  <si>
    <t>&lt; TAX NO</t>
  </si>
  <si>
    <t>TAX YES &gt;</t>
  </si>
  <si>
    <t>AUDIT NO &gt;</t>
  </si>
  <si>
    <t>&lt; TAX YES</t>
  </si>
  <si>
    <r>
      <rPr>
        <b/>
        <sz val="14"/>
        <color rgb="FFFF0000"/>
        <rFont val="Courier New"/>
        <family val="1"/>
      </rPr>
      <t xml:space="preserve">IF YOU                      REALLY  </t>
    </r>
    <r>
      <rPr>
        <b/>
        <sz val="14"/>
        <color rgb="FF0000FF"/>
        <rFont val="Courier New"/>
        <family val="1"/>
      </rPr>
      <t xml:space="preserve">                    WANT                      TO                   </t>
    </r>
    <r>
      <rPr>
        <b/>
        <sz val="14"/>
        <color rgb="FFFF0000"/>
        <rFont val="Courier New"/>
        <family val="1"/>
      </rPr>
      <t xml:space="preserve">   REMOVE       </t>
    </r>
    <r>
      <rPr>
        <b/>
        <sz val="14"/>
        <rFont val="Courier New"/>
        <family val="1"/>
      </rPr>
      <t xml:space="preserve">               AUDIT                      REPORT     </t>
    </r>
    <r>
      <rPr>
        <b/>
        <sz val="14"/>
        <color rgb="FF0000FF"/>
        <rFont val="Courier New"/>
        <family val="1"/>
      </rPr>
      <t xml:space="preserve">                 GDR  </t>
    </r>
    <r>
      <rPr>
        <b/>
        <sz val="14"/>
        <color rgb="FF00B050"/>
        <rFont val="Courier New"/>
        <family val="1"/>
      </rPr>
      <t xml:space="preserve">           </t>
    </r>
    <r>
      <rPr>
        <b/>
        <sz val="14"/>
        <rFont val="Courier New"/>
        <family val="1"/>
      </rPr>
      <t xml:space="preserve">         &amp; </t>
    </r>
    <r>
      <rPr>
        <b/>
        <sz val="14"/>
        <color rgb="FFFF0000"/>
        <rFont val="Courier New"/>
        <family val="1"/>
      </rPr>
      <t>BDE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</si>
</sst>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%"/>
    <numFmt numFmtId="165" formatCode="0.0000000000000%"/>
    <numFmt numFmtId="166" formatCode="_(&quot;$&quot;* #,##0_);_(&quot;$&quot;* \(#,##0\);_(&quot;$&quot;* &quot;-&quot;??_);_(@_)"/>
  </numFmts>
  <fonts count="52">
    <font>
      <sz val="14"/>
      <color theme="1"/>
      <name val="ArialNarrow"/>
      <family val="2"/>
    </font>
    <font>
      <sz val="14"/>
      <color theme="1"/>
      <name val="ArialNarrow"/>
      <family val="2"/>
    </font>
    <font>
      <b/>
      <sz val="14"/>
      <color theme="1"/>
      <name val="Courier New"/>
      <family val="1"/>
    </font>
    <font>
      <b/>
      <sz val="14"/>
      <color rgb="FFFF0000"/>
      <name val="Courier New"/>
      <family val="1"/>
    </font>
    <font>
      <b/>
      <sz val="14"/>
      <color rgb="FF0000FF"/>
      <name val="Courier New"/>
      <family val="1"/>
    </font>
    <font>
      <b/>
      <sz val="14"/>
      <color rgb="FF00B050"/>
      <name val="Courier New"/>
      <family val="1"/>
    </font>
    <font>
      <b/>
      <sz val="14"/>
      <name val="Courier New"/>
      <family val="1"/>
    </font>
    <font>
      <b/>
      <sz val="30"/>
      <color rgb="FFFF0000"/>
      <name val="Courier New"/>
      <family val="1"/>
    </font>
    <font>
      <b/>
      <sz val="30"/>
      <color rgb="FF0000FF"/>
      <name val="Courier New"/>
      <family val="1"/>
    </font>
    <font>
      <b/>
      <sz val="30"/>
      <name val="Courier New"/>
      <family val="1"/>
    </font>
    <font>
      <b/>
      <sz val="30"/>
      <color rgb="FF00B050"/>
      <name val="Courier New"/>
      <family val="1"/>
    </font>
    <font>
      <sz val="14"/>
      <color theme="1"/>
      <name val="Arial Narrow"/>
      <family val="2"/>
    </font>
    <font>
      <b/>
      <sz val="14"/>
      <color rgb="FF0000FF"/>
      <name val="Arial Narrow"/>
      <family val="2"/>
    </font>
    <font>
      <b/>
      <sz val="14"/>
      <color rgb="FFFF0000"/>
      <name val="Arial Narrow"/>
      <family val="2"/>
    </font>
    <font>
      <b/>
      <sz val="14"/>
      <name val="Arial Narrow"/>
      <family val="2"/>
    </font>
    <font>
      <b/>
      <sz val="14"/>
      <color rgb="FFFFFF00"/>
      <name val="Courier New"/>
      <family val="1"/>
    </font>
    <font>
      <sz val="14"/>
      <name val="Arial Narrow"/>
      <family val="2"/>
    </font>
    <font>
      <sz val="14"/>
      <color rgb="FFFF0000"/>
      <name val="Arial Narrow"/>
      <family val="2"/>
    </font>
    <font>
      <b/>
      <sz val="14"/>
      <color rgb="FF00B050"/>
      <name val="Arial Narrow"/>
      <family val="2"/>
    </font>
    <font>
      <sz val="14"/>
      <name val="Arial"/>
      <family val="2"/>
    </font>
    <font>
      <b/>
      <sz val="14"/>
      <color rgb="FFC00000"/>
      <name val="Arial Narrow"/>
      <family val="2"/>
    </font>
    <font>
      <b/>
      <sz val="18"/>
      <name val="Courier New"/>
      <family val="1"/>
    </font>
    <font>
      <b/>
      <sz val="24"/>
      <color rgb="FFFF0000"/>
      <name val="Arial Narrow"/>
      <family val="2"/>
    </font>
    <font>
      <b/>
      <sz val="24"/>
      <color rgb="FF0000FF"/>
      <name val="Arial Narrow"/>
      <family val="2"/>
    </font>
    <font>
      <b/>
      <sz val="24"/>
      <name val="Arial Narrow"/>
      <family val="2"/>
    </font>
    <font>
      <b/>
      <sz val="24"/>
      <color rgb="FF00B050"/>
      <name val="Arial Narrow"/>
      <family val="2"/>
    </font>
    <font>
      <b/>
      <sz val="18"/>
      <color rgb="FFFF0000"/>
      <name val="Courier New"/>
      <family val="1"/>
    </font>
    <font>
      <b/>
      <sz val="22"/>
      <color rgb="FF993300"/>
      <name val="Courier New"/>
      <family val="1"/>
    </font>
    <font>
      <b/>
      <sz val="26"/>
      <color rgb="FF0000FF"/>
      <name val="Arial Narrow"/>
      <family val="2"/>
    </font>
    <font>
      <b/>
      <sz val="30"/>
      <color rgb="FFC00000"/>
      <name val="Arial Narrow"/>
      <family val="2"/>
    </font>
    <font>
      <b/>
      <sz val="20"/>
      <color rgb="FFFFFF00"/>
      <name val="Arial Narrow"/>
      <family val="2"/>
    </font>
    <font>
      <b/>
      <sz val="14"/>
      <color rgb="FFFFFF00"/>
      <name val="Arial Narrow"/>
      <family val="2"/>
    </font>
    <font>
      <b/>
      <sz val="18"/>
      <color theme="1"/>
      <name val="Courier New"/>
      <family val="1"/>
    </font>
    <font>
      <b/>
      <sz val="18"/>
      <color rgb="FF0000FF"/>
      <name val="Courier New"/>
      <family val="1"/>
    </font>
    <font>
      <b/>
      <sz val="18"/>
      <color rgb="FF00B050"/>
      <name val="Courier New"/>
      <family val="1"/>
    </font>
    <font>
      <sz val="18"/>
      <color theme="1"/>
      <name val="Courier New"/>
      <family val="1"/>
    </font>
    <font>
      <b/>
      <sz val="48"/>
      <name val="Courier New"/>
      <family val="1"/>
    </font>
    <font>
      <b/>
      <sz val="48"/>
      <color rgb="FFFF0000"/>
      <name val="Courier New"/>
      <family val="1"/>
    </font>
    <font>
      <b/>
      <sz val="16"/>
      <color rgb="FF00B050"/>
      <name val="Courier New"/>
      <family val="1"/>
    </font>
    <font>
      <b/>
      <sz val="28"/>
      <color rgb="FFFFFF00"/>
      <name val="Arial"/>
      <family val="2"/>
    </font>
    <font>
      <b/>
      <sz val="26"/>
      <color rgb="FFFFFF00"/>
      <name val="Arial Narrow"/>
      <family val="2"/>
    </font>
    <font>
      <b/>
      <sz val="14"/>
      <color rgb="FF993300"/>
      <name val="Courier New"/>
      <family val="1"/>
    </font>
    <font>
      <b/>
      <sz val="25"/>
      <color rgb="FF993300"/>
      <name val="Courier New"/>
      <family val="1"/>
    </font>
    <font>
      <sz val="14"/>
      <color theme="0"/>
      <name val="ArialNarrow"/>
      <family val="2"/>
    </font>
    <font>
      <b/>
      <sz val="18"/>
      <color rgb="FFFFFF00"/>
      <name val="Courier New"/>
      <family val="1"/>
    </font>
    <font>
      <b/>
      <sz val="27"/>
      <color theme="1"/>
      <name val="Courier New"/>
      <family val="1"/>
    </font>
    <font>
      <b/>
      <sz val="27"/>
      <color rgb="FFC00000"/>
      <name val="Courier New"/>
      <family val="1"/>
    </font>
    <font>
      <b/>
      <sz val="27"/>
      <name val="Courier New"/>
      <family val="1"/>
    </font>
    <font>
      <b/>
      <sz val="27"/>
      <color rgb="FF0000FF"/>
      <name val="Courier New"/>
      <family val="1"/>
    </font>
    <font>
      <b/>
      <sz val="27"/>
      <color rgb="FFFF0000"/>
      <name val="Courier New"/>
      <family val="1"/>
    </font>
    <font>
      <b/>
      <sz val="27"/>
      <color rgb="FF00B050"/>
      <name val="Courier New"/>
      <family val="1"/>
    </font>
    <font>
      <b/>
      <sz val="11"/>
      <name val="Courier New"/>
      <family val="1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FFB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7FD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thin">
        <color indexed="64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/>
      <bottom style="medium">
        <color rgb="FF00B05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9">
    <xf numFmtId="0" fontId="0" fillId="0" borderId="0" xfId="0"/>
    <xf numFmtId="49" fontId="12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49" fontId="2" fillId="0" borderId="7" xfId="0" applyNumberFormat="1" applyFont="1" applyBorder="1" applyAlignment="1">
      <alignment vertical="center"/>
    </xf>
    <xf numFmtId="37" fontId="16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37" fontId="16" fillId="0" borderId="2" xfId="0" applyNumberFormat="1" applyFont="1" applyBorder="1" applyAlignment="1">
      <alignment vertical="center"/>
    </xf>
    <xf numFmtId="37" fontId="16" fillId="0" borderId="3" xfId="0" applyNumberFormat="1" applyFont="1" applyBorder="1" applyAlignment="1">
      <alignment vertical="center"/>
    </xf>
    <xf numFmtId="37" fontId="16" fillId="0" borderId="12" xfId="0" applyNumberFormat="1" applyFont="1" applyBorder="1" applyAlignment="1">
      <alignment vertical="center"/>
    </xf>
    <xf numFmtId="37" fontId="16" fillId="0" borderId="14" xfId="0" applyNumberFormat="1" applyFont="1" applyBorder="1" applyAlignment="1">
      <alignment vertical="center"/>
    </xf>
    <xf numFmtId="37" fontId="16" fillId="2" borderId="2" xfId="0" quotePrefix="1" applyNumberFormat="1" applyFont="1" applyFill="1" applyBorder="1" applyAlignment="1">
      <alignment horizontal="right" vertical="center"/>
    </xf>
    <xf numFmtId="37" fontId="16" fillId="2" borderId="3" xfId="0" quotePrefix="1" applyNumberFormat="1" applyFont="1" applyFill="1" applyBorder="1" applyAlignment="1">
      <alignment horizontal="right" vertical="center"/>
    </xf>
    <xf numFmtId="37" fontId="16" fillId="10" borderId="14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center"/>
    </xf>
    <xf numFmtId="37" fontId="16" fillId="0" borderId="0" xfId="0" applyNumberFormat="1" applyFont="1" applyAlignment="1">
      <alignment horizontal="centerContinuous" vertical="center"/>
    </xf>
    <xf numFmtId="37" fontId="16" fillId="0" borderId="1" xfId="0" applyNumberFormat="1" applyFont="1" applyBorder="1" applyAlignment="1">
      <alignment vertical="center"/>
    </xf>
    <xf numFmtId="37" fontId="19" fillId="0" borderId="0" xfId="0" applyNumberFormat="1" applyFont="1" applyAlignment="1">
      <alignment horizontal="center" vertical="center"/>
    </xf>
    <xf numFmtId="37" fontId="1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37" fontId="16" fillId="0" borderId="15" xfId="0" applyNumberFormat="1" applyFont="1" applyBorder="1" applyAlignment="1">
      <alignment vertical="center"/>
    </xf>
    <xf numFmtId="37" fontId="16" fillId="6" borderId="2" xfId="0" applyNumberFormat="1" applyFont="1" applyFill="1" applyBorder="1" applyAlignment="1">
      <alignment vertical="center"/>
    </xf>
    <xf numFmtId="3" fontId="6" fillId="0" borderId="2" xfId="0" applyNumberFormat="1" applyFont="1" applyBorder="1" applyAlignment="1">
      <alignment horizontal="center" vertical="center"/>
    </xf>
    <xf numFmtId="49" fontId="6" fillId="6" borderId="2" xfId="0" applyNumberFormat="1" applyFont="1" applyFill="1" applyBorder="1" applyAlignment="1">
      <alignment vertical="center"/>
    </xf>
    <xf numFmtId="37" fontId="16" fillId="10" borderId="3" xfId="0" applyNumberFormat="1" applyFont="1" applyFill="1" applyBorder="1" applyAlignment="1">
      <alignment vertical="center"/>
    </xf>
    <xf numFmtId="3" fontId="6" fillId="0" borderId="3" xfId="0" applyNumberFormat="1" applyFont="1" applyBorder="1" applyAlignment="1">
      <alignment horizontal="center" vertical="center"/>
    </xf>
    <xf numFmtId="49" fontId="6" fillId="10" borderId="3" xfId="0" applyNumberFormat="1" applyFont="1" applyFill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vertical="center"/>
    </xf>
    <xf numFmtId="3" fontId="12" fillId="10" borderId="0" xfId="0" applyNumberFormat="1" applyFont="1" applyFill="1" applyAlignment="1">
      <alignment horizontal="center" vertical="center"/>
    </xf>
    <xf numFmtId="49" fontId="3" fillId="10" borderId="3" xfId="0" applyNumberFormat="1" applyFont="1" applyFill="1" applyBorder="1" applyAlignment="1">
      <alignment vertical="center"/>
    </xf>
    <xf numFmtId="3" fontId="12" fillId="0" borderId="20" xfId="0" applyNumberFormat="1" applyFont="1" applyBorder="1" applyAlignment="1">
      <alignment horizontal="center" vertical="center"/>
    </xf>
    <xf numFmtId="37" fontId="16" fillId="0" borderId="21" xfId="0" applyNumberFormat="1" applyFont="1" applyBorder="1" applyAlignment="1">
      <alignment vertical="center"/>
    </xf>
    <xf numFmtId="49" fontId="6" fillId="0" borderId="21" xfId="0" applyNumberFormat="1" applyFont="1" applyBorder="1" applyAlignment="1">
      <alignment vertical="center"/>
    </xf>
    <xf numFmtId="37" fontId="14" fillId="2" borderId="2" xfId="0" quotePrefix="1" applyNumberFormat="1" applyFont="1" applyFill="1" applyBorder="1" applyAlignment="1">
      <alignment horizontal="left" vertical="center"/>
    </xf>
    <xf numFmtId="3" fontId="6" fillId="2" borderId="2" xfId="0" applyNumberFormat="1" applyFont="1" applyFill="1" applyBorder="1" applyAlignment="1">
      <alignment horizontal="center" vertical="center"/>
    </xf>
    <xf numFmtId="37" fontId="20" fillId="2" borderId="1" xfId="0" quotePrefix="1" applyNumberFormat="1" applyFont="1" applyFill="1" applyBorder="1" applyAlignment="1">
      <alignment horizontal="left" vertical="center"/>
    </xf>
    <xf numFmtId="37" fontId="16" fillId="2" borderId="1" xfId="0" quotePrefix="1" applyNumberFormat="1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Continuous" vertical="center"/>
    </xf>
    <xf numFmtId="49" fontId="12" fillId="0" borderId="0" xfId="0" applyNumberFormat="1" applyFont="1" applyAlignment="1">
      <alignment horizontal="centerContinuous" vertical="center"/>
    </xf>
    <xf numFmtId="49" fontId="6" fillId="0" borderId="5" xfId="0" applyNumberFormat="1" applyFont="1" applyBorder="1" applyAlignment="1">
      <alignment horizontal="center" vertical="center"/>
    </xf>
    <xf numFmtId="49" fontId="3" fillId="10" borderId="2" xfId="0" applyNumberFormat="1" applyFont="1" applyFill="1" applyBorder="1" applyAlignment="1">
      <alignment horizontal="left" vertical="center"/>
    </xf>
    <xf numFmtId="49" fontId="4" fillId="10" borderId="1" xfId="0" applyNumberFormat="1" applyFont="1" applyFill="1" applyBorder="1" applyAlignment="1">
      <alignment horizontal="left" vertical="center"/>
    </xf>
    <xf numFmtId="37" fontId="16" fillId="0" borderId="9" xfId="0" applyNumberFormat="1" applyFont="1" applyBorder="1" applyAlignment="1">
      <alignment horizontal="centerContinuous" vertical="center"/>
    </xf>
    <xf numFmtId="49" fontId="16" fillId="4" borderId="15" xfId="0" applyNumberFormat="1" applyFont="1" applyFill="1" applyBorder="1" applyAlignment="1">
      <alignment horizontal="center" vertical="center"/>
    </xf>
    <xf numFmtId="3" fontId="14" fillId="1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37" fontId="16" fillId="0" borderId="0" xfId="0" applyNumberFormat="1" applyFont="1" applyAlignment="1">
      <alignment horizontal="center" vertical="center"/>
    </xf>
    <xf numFmtId="37" fontId="16" fillId="3" borderId="22" xfId="0" applyNumberFormat="1" applyFont="1" applyFill="1" applyBorder="1" applyAlignment="1">
      <alignment vertical="center"/>
    </xf>
    <xf numFmtId="37" fontId="16" fillId="10" borderId="12" xfId="0" applyNumberFormat="1" applyFont="1" applyFill="1" applyBorder="1" applyAlignment="1">
      <alignment vertical="center"/>
    </xf>
    <xf numFmtId="37" fontId="17" fillId="0" borderId="3" xfId="0" applyNumberFormat="1" applyFont="1" applyBorder="1" applyAlignment="1">
      <alignment vertical="center"/>
    </xf>
    <xf numFmtId="37" fontId="16" fillId="10" borderId="3" xfId="0" applyNumberFormat="1" applyFont="1" applyFill="1" applyBorder="1" applyAlignment="1">
      <alignment horizontal="right" vertical="center"/>
    </xf>
    <xf numFmtId="37" fontId="17" fillId="10" borderId="3" xfId="0" applyNumberFormat="1" applyFont="1" applyFill="1" applyBorder="1" applyAlignment="1">
      <alignment horizontal="right" vertical="center"/>
    </xf>
    <xf numFmtId="49" fontId="15" fillId="9" borderId="3" xfId="0" applyNumberFormat="1" applyFont="1" applyFill="1" applyBorder="1" applyAlignment="1">
      <alignment vertical="center"/>
    </xf>
    <xf numFmtId="49" fontId="16" fillId="3" borderId="5" xfId="0" applyNumberFormat="1" applyFont="1" applyFill="1" applyBorder="1" applyAlignment="1">
      <alignment vertical="center"/>
    </xf>
    <xf numFmtId="49" fontId="16" fillId="3" borderId="6" xfId="0" applyNumberFormat="1" applyFont="1" applyFill="1" applyBorder="1" applyAlignment="1">
      <alignment vertical="center"/>
    </xf>
    <xf numFmtId="37" fontId="16" fillId="3" borderId="4" xfId="0" applyNumberFormat="1" applyFont="1" applyFill="1" applyBorder="1" applyAlignment="1">
      <alignment vertical="center"/>
    </xf>
    <xf numFmtId="49" fontId="17" fillId="3" borderId="5" xfId="0" applyNumberFormat="1" applyFont="1" applyFill="1" applyBorder="1" applyAlignment="1">
      <alignment vertical="center"/>
    </xf>
    <xf numFmtId="37" fontId="31" fillId="7" borderId="15" xfId="0" applyNumberFormat="1" applyFont="1" applyFill="1" applyBorder="1" applyAlignment="1">
      <alignment vertical="center"/>
    </xf>
    <xf numFmtId="37" fontId="6" fillId="10" borderId="3" xfId="0" applyNumberFormat="1" applyFont="1" applyFill="1" applyBorder="1" applyAlignment="1">
      <alignment horizontal="center" vertical="center"/>
    </xf>
    <xf numFmtId="37" fontId="3" fillId="10" borderId="3" xfId="0" applyNumberFormat="1" applyFont="1" applyFill="1" applyBorder="1" applyAlignment="1">
      <alignment horizontal="center" vertical="center"/>
    </xf>
    <xf numFmtId="37" fontId="15" fillId="12" borderId="3" xfId="0" applyNumberFormat="1" applyFont="1" applyFill="1" applyBorder="1" applyAlignment="1">
      <alignment horizontal="center" vertical="center"/>
    </xf>
    <xf numFmtId="49" fontId="6" fillId="5" borderId="15" xfId="0" applyNumberFormat="1" applyFont="1" applyFill="1" applyBorder="1" applyAlignment="1">
      <alignment vertical="center"/>
    </xf>
    <xf numFmtId="37" fontId="16" fillId="5" borderId="15" xfId="0" applyNumberFormat="1" applyFont="1" applyFill="1" applyBorder="1" applyAlignment="1">
      <alignment vertical="center"/>
    </xf>
    <xf numFmtId="37" fontId="16" fillId="6" borderId="3" xfId="0" applyNumberFormat="1" applyFont="1" applyFill="1" applyBorder="1" applyAlignment="1">
      <alignment vertical="center"/>
    </xf>
    <xf numFmtId="49" fontId="16" fillId="4" borderId="2" xfId="0" applyNumberFormat="1" applyFont="1" applyFill="1" applyBorder="1" applyAlignment="1">
      <alignment horizontal="center" vertical="center"/>
    </xf>
    <xf numFmtId="49" fontId="6" fillId="6" borderId="3" xfId="0" applyNumberFormat="1" applyFont="1" applyFill="1" applyBorder="1" applyAlignment="1">
      <alignment vertical="center"/>
    </xf>
    <xf numFmtId="49" fontId="6" fillId="0" borderId="15" xfId="0" applyNumberFormat="1" applyFont="1" applyBorder="1" applyAlignment="1">
      <alignment vertical="center"/>
    </xf>
    <xf numFmtId="49" fontId="4" fillId="5" borderId="19" xfId="0" applyNumberFormat="1" applyFont="1" applyFill="1" applyBorder="1" applyAlignment="1">
      <alignment vertical="center"/>
    </xf>
    <xf numFmtId="37" fontId="16" fillId="5" borderId="19" xfId="0" applyNumberFormat="1" applyFont="1" applyFill="1" applyBorder="1" applyAlignment="1">
      <alignment vertical="center"/>
    </xf>
    <xf numFmtId="49" fontId="6" fillId="0" borderId="2" xfId="0" applyNumberFormat="1" applyFont="1" applyBorder="1" applyAlignment="1">
      <alignment vertical="center"/>
    </xf>
    <xf numFmtId="37" fontId="0" fillId="0" borderId="0" xfId="0" applyNumberFormat="1" applyAlignment="1">
      <alignment vertical="center"/>
    </xf>
    <xf numFmtId="0" fontId="26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37" fontId="35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37" fontId="0" fillId="8" borderId="23" xfId="0" applyNumberFormat="1" applyFill="1" applyBorder="1" applyAlignment="1">
      <alignment vertical="center"/>
    </xf>
    <xf numFmtId="37" fontId="0" fillId="8" borderId="24" xfId="0" applyNumberFormat="1" applyFill="1" applyBorder="1" applyAlignment="1">
      <alignment vertical="center"/>
    </xf>
    <xf numFmtId="37" fontId="0" fillId="8" borderId="25" xfId="0" applyNumberFormat="1" applyFill="1" applyBorder="1" applyAlignment="1">
      <alignment vertical="center"/>
    </xf>
    <xf numFmtId="49" fontId="2" fillId="0" borderId="12" xfId="0" applyNumberFormat="1" applyFont="1" applyBorder="1" applyAlignment="1">
      <alignment vertical="center"/>
    </xf>
    <xf numFmtId="37" fontId="38" fillId="2" borderId="1" xfId="0" quotePrefix="1" applyNumberFormat="1" applyFont="1" applyFill="1" applyBorder="1" applyAlignment="1">
      <alignment horizontal="left" vertical="center"/>
    </xf>
    <xf numFmtId="37" fontId="38" fillId="2" borderId="2" xfId="0" quotePrefix="1" applyNumberFormat="1" applyFont="1" applyFill="1" applyBorder="1" applyAlignment="1">
      <alignment horizontal="left" vertical="center"/>
    </xf>
    <xf numFmtId="37" fontId="16" fillId="10" borderId="22" xfId="0" applyNumberFormat="1" applyFont="1" applyFill="1" applyBorder="1" applyAlignment="1">
      <alignment vertical="center"/>
    </xf>
    <xf numFmtId="3" fontId="15" fillId="8" borderId="1" xfId="0" applyNumberFormat="1" applyFont="1" applyFill="1" applyBorder="1" applyAlignment="1">
      <alignment horizontal="center" vertical="center"/>
    </xf>
    <xf numFmtId="3" fontId="15" fillId="9" borderId="3" xfId="0" applyNumberFormat="1" applyFont="1" applyFill="1" applyBorder="1" applyAlignment="1">
      <alignment horizontal="center" vertical="center"/>
    </xf>
    <xf numFmtId="3" fontId="15" fillId="9" borderId="2" xfId="0" applyNumberFormat="1" applyFont="1" applyFill="1" applyBorder="1" applyAlignment="1">
      <alignment horizontal="center" vertical="center"/>
    </xf>
    <xf numFmtId="3" fontId="15" fillId="9" borderId="33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37" fontId="4" fillId="0" borderId="0" xfId="0" applyNumberFormat="1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3" fontId="3" fillId="0" borderId="3" xfId="0" applyNumberFormat="1" applyFont="1" applyBorder="1" applyAlignment="1">
      <alignment horizontal="center" vertical="center"/>
    </xf>
    <xf numFmtId="3" fontId="3" fillId="10" borderId="3" xfId="0" applyNumberFormat="1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10" borderId="3" xfId="0" applyNumberFormat="1" applyFont="1" applyFill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37" fontId="16" fillId="0" borderId="34" xfId="0" applyNumberFormat="1" applyFont="1" applyBorder="1" applyAlignment="1">
      <alignment vertical="center"/>
    </xf>
    <xf numFmtId="37" fontId="17" fillId="0" borderId="0" xfId="0" applyNumberFormat="1" applyFont="1" applyAlignment="1">
      <alignment horizontal="center" vertical="center"/>
    </xf>
    <xf numFmtId="37" fontId="3" fillId="3" borderId="3" xfId="0" applyNumberFormat="1" applyFont="1" applyFill="1" applyBorder="1" applyAlignment="1">
      <alignment horizontal="right" vertical="center"/>
    </xf>
    <xf numFmtId="37" fontId="3" fillId="3" borderId="14" xfId="0" applyNumberFormat="1" applyFont="1" applyFill="1" applyBorder="1" applyAlignment="1">
      <alignment horizontal="left" vertical="center"/>
    </xf>
    <xf numFmtId="37" fontId="4" fillId="0" borderId="0" xfId="0" applyNumberFormat="1" applyFont="1" applyAlignment="1">
      <alignment vertical="center"/>
    </xf>
    <xf numFmtId="37" fontId="4" fillId="0" borderId="7" xfId="0" applyNumberFormat="1" applyFont="1" applyBorder="1" applyAlignment="1">
      <alignment vertical="center"/>
    </xf>
    <xf numFmtId="37" fontId="2" fillId="0" borderId="0" xfId="0" quotePrefix="1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41" fillId="0" borderId="0" xfId="0" applyFont="1" applyAlignment="1">
      <alignment horizontal="right" vertical="center" indent="2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37" fontId="0" fillId="0" borderId="14" xfId="0" applyNumberFormat="1" applyBorder="1" applyAlignment="1">
      <alignment vertical="center"/>
    </xf>
    <xf numFmtId="37" fontId="0" fillId="0" borderId="10" xfId="0" applyNumberFormat="1" applyBorder="1" applyAlignment="1">
      <alignment vertical="center"/>
    </xf>
    <xf numFmtId="37" fontId="0" fillId="0" borderId="8" xfId="0" applyNumberFormat="1" applyBorder="1" applyAlignment="1">
      <alignment vertical="center"/>
    </xf>
    <xf numFmtId="49" fontId="4" fillId="10" borderId="3" xfId="0" applyNumberFormat="1" applyFont="1" applyFill="1" applyBorder="1" applyAlignment="1">
      <alignment horizontal="left" vertical="center"/>
    </xf>
    <xf numFmtId="49" fontId="6" fillId="0" borderId="0" xfId="0" quotePrefix="1" applyNumberFormat="1" applyFont="1" applyAlignment="1">
      <alignment vertical="center"/>
    </xf>
    <xf numFmtId="49" fontId="14" fillId="0" borderId="0" xfId="0" quotePrefix="1" applyNumberFormat="1" applyFont="1" applyAlignment="1">
      <alignment vertical="center"/>
    </xf>
    <xf numFmtId="49" fontId="3" fillId="10" borderId="3" xfId="0" quotePrefix="1" applyNumberFormat="1" applyFont="1" applyFill="1" applyBorder="1" applyAlignment="1">
      <alignment horizontal="left" vertical="center"/>
    </xf>
    <xf numFmtId="3" fontId="43" fillId="0" borderId="0" xfId="0" applyNumberFormat="1" applyFont="1" applyAlignment="1">
      <alignment horizontal="center" vertical="center"/>
    </xf>
    <xf numFmtId="37" fontId="3" fillId="10" borderId="3" xfId="0" applyNumberFormat="1" applyFont="1" applyFill="1" applyBorder="1" applyAlignment="1">
      <alignment horizontal="right" vertical="center"/>
    </xf>
    <xf numFmtId="37" fontId="6" fillId="10" borderId="3" xfId="0" applyNumberFormat="1" applyFont="1" applyFill="1" applyBorder="1" applyAlignment="1">
      <alignment horizontal="right" vertical="center"/>
    </xf>
    <xf numFmtId="37" fontId="16" fillId="0" borderId="3" xfId="0" applyNumberFormat="1" applyFont="1" applyBorder="1" applyAlignment="1">
      <alignment horizontal="right" vertical="center"/>
    </xf>
    <xf numFmtId="37" fontId="17" fillId="0" borderId="3" xfId="0" applyNumberFormat="1" applyFont="1" applyBorder="1" applyAlignment="1">
      <alignment horizontal="right" vertical="center"/>
    </xf>
    <xf numFmtId="37" fontId="17" fillId="0" borderId="3" xfId="0" applyNumberFormat="1" applyFont="1" applyBorder="1" applyAlignment="1">
      <alignment horizontal="left" vertical="center"/>
    </xf>
    <xf numFmtId="49" fontId="4" fillId="10" borderId="3" xfId="0" applyNumberFormat="1" applyFont="1" applyFill="1" applyBorder="1" applyAlignment="1">
      <alignment vertical="center"/>
    </xf>
    <xf numFmtId="37" fontId="4" fillId="0" borderId="3" xfId="0" applyNumberFormat="1" applyFont="1" applyBorder="1" applyAlignment="1">
      <alignment horizontal="center" textRotation="90" wrapText="1"/>
    </xf>
    <xf numFmtId="37" fontId="4" fillId="0" borderId="2" xfId="0" applyNumberFormat="1" applyFont="1" applyBorder="1" applyAlignment="1">
      <alignment horizontal="center" textRotation="90" wrapText="1"/>
    </xf>
    <xf numFmtId="37" fontId="21" fillId="11" borderId="11" xfId="0" applyNumberFormat="1" applyFont="1" applyFill="1" applyBorder="1" applyAlignment="1">
      <alignment horizontal="center" vertical="center" wrapText="1"/>
    </xf>
    <xf numFmtId="37" fontId="21" fillId="11" borderId="9" xfId="0" applyNumberFormat="1" applyFont="1" applyFill="1" applyBorder="1" applyAlignment="1">
      <alignment horizontal="center" vertical="center" wrapText="1"/>
    </xf>
    <xf numFmtId="37" fontId="21" fillId="11" borderId="13" xfId="0" applyNumberFormat="1" applyFont="1" applyFill="1" applyBorder="1" applyAlignment="1">
      <alignment horizontal="center" vertical="center" wrapText="1"/>
    </xf>
    <xf numFmtId="37" fontId="21" fillId="11" borderId="12" xfId="0" applyNumberFormat="1" applyFont="1" applyFill="1" applyBorder="1" applyAlignment="1">
      <alignment horizontal="center" vertical="center" wrapText="1"/>
    </xf>
    <xf numFmtId="37" fontId="21" fillId="11" borderId="0" xfId="0" applyNumberFormat="1" applyFont="1" applyFill="1" applyAlignment="1">
      <alignment horizontal="center" vertical="center" wrapText="1"/>
    </xf>
    <xf numFmtId="37" fontId="21" fillId="11" borderId="14" xfId="0" applyNumberFormat="1" applyFont="1" applyFill="1" applyBorder="1" applyAlignment="1">
      <alignment horizontal="center" vertical="center" wrapText="1"/>
    </xf>
    <xf numFmtId="37" fontId="21" fillId="11" borderId="7" xfId="0" applyNumberFormat="1" applyFont="1" applyFill="1" applyBorder="1" applyAlignment="1">
      <alignment horizontal="center" vertical="center" wrapText="1"/>
    </xf>
    <xf numFmtId="37" fontId="21" fillId="11" borderId="10" xfId="0" applyNumberFormat="1" applyFont="1" applyFill="1" applyBorder="1" applyAlignment="1">
      <alignment horizontal="center" vertical="center" wrapText="1"/>
    </xf>
    <xf numFmtId="37" fontId="21" fillId="11" borderId="8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Alignment="1" applyProtection="1">
      <alignment horizontal="center" vertical="center"/>
      <protection locked="0"/>
    </xf>
    <xf numFmtId="49" fontId="22" fillId="0" borderId="14" xfId="0" applyNumberFormat="1" applyFont="1" applyBorder="1" applyAlignment="1" applyProtection="1">
      <alignment horizontal="center" vertical="center"/>
      <protection locked="0"/>
    </xf>
    <xf numFmtId="37" fontId="40" fillId="8" borderId="12" xfId="0" applyNumberFormat="1" applyFont="1" applyFill="1" applyBorder="1" applyAlignment="1">
      <alignment horizontal="left" vertical="center"/>
    </xf>
    <xf numFmtId="37" fontId="40" fillId="8" borderId="0" xfId="0" applyNumberFormat="1" applyFont="1" applyFill="1" applyAlignment="1">
      <alignment horizontal="left" vertical="center"/>
    </xf>
    <xf numFmtId="37" fontId="40" fillId="8" borderId="7" xfId="0" applyNumberFormat="1" applyFont="1" applyFill="1" applyBorder="1" applyAlignment="1">
      <alignment horizontal="left" vertical="center"/>
    </xf>
    <xf numFmtId="37" fontId="40" fillId="8" borderId="10" xfId="0" applyNumberFormat="1" applyFont="1" applyFill="1" applyBorder="1" applyAlignment="1">
      <alignment horizontal="left" vertical="center"/>
    </xf>
    <xf numFmtId="37" fontId="40" fillId="9" borderId="11" xfId="0" applyNumberFormat="1" applyFont="1" applyFill="1" applyBorder="1" applyAlignment="1">
      <alignment horizontal="left" vertical="center"/>
    </xf>
    <xf numFmtId="37" fontId="40" fillId="9" borderId="13" xfId="0" applyNumberFormat="1" applyFont="1" applyFill="1" applyBorder="1" applyAlignment="1">
      <alignment horizontal="left" vertical="center"/>
    </xf>
    <xf numFmtId="37" fontId="40" fillId="9" borderId="7" xfId="0" applyNumberFormat="1" applyFont="1" applyFill="1" applyBorder="1" applyAlignment="1">
      <alignment horizontal="left" vertical="center"/>
    </xf>
    <xf numFmtId="37" fontId="40" fillId="9" borderId="8" xfId="0" applyNumberFormat="1" applyFont="1" applyFill="1" applyBorder="1" applyAlignment="1">
      <alignment horizontal="left" vertical="center"/>
    </xf>
    <xf numFmtId="49" fontId="29" fillId="0" borderId="0" xfId="0" applyNumberFormat="1" applyFont="1" applyAlignment="1">
      <alignment horizontal="center" vertical="center"/>
    </xf>
    <xf numFmtId="37" fontId="28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37" fontId="4" fillId="3" borderId="27" xfId="0" applyNumberFormat="1" applyFont="1" applyFill="1" applyBorder="1" applyAlignment="1">
      <alignment horizontal="right" vertical="center" wrapText="1"/>
    </xf>
    <xf numFmtId="37" fontId="4" fillId="3" borderId="28" xfId="0" applyNumberFormat="1" applyFont="1" applyFill="1" applyBorder="1" applyAlignment="1">
      <alignment horizontal="right" vertical="center" wrapText="1"/>
    </xf>
    <xf numFmtId="37" fontId="4" fillId="3" borderId="29" xfId="0" applyNumberFormat="1" applyFont="1" applyFill="1" applyBorder="1" applyAlignment="1">
      <alignment horizontal="right" vertical="center" wrapText="1"/>
    </xf>
    <xf numFmtId="37" fontId="4" fillId="3" borderId="30" xfId="0" applyNumberFormat="1" applyFont="1" applyFill="1" applyBorder="1" applyAlignment="1">
      <alignment horizontal="right" vertical="center" wrapText="1"/>
    </xf>
    <xf numFmtId="37" fontId="4" fillId="3" borderId="31" xfId="0" applyNumberFormat="1" applyFont="1" applyFill="1" applyBorder="1" applyAlignment="1">
      <alignment horizontal="right" vertical="center" wrapText="1"/>
    </xf>
    <xf numFmtId="37" fontId="4" fillId="3" borderId="32" xfId="0" applyNumberFormat="1" applyFont="1" applyFill="1" applyBorder="1" applyAlignment="1">
      <alignment horizontal="right" vertical="center" wrapText="1"/>
    </xf>
    <xf numFmtId="49" fontId="39" fillId="9" borderId="1" xfId="0" applyNumberFormat="1" applyFont="1" applyFill="1" applyBorder="1" applyAlignment="1">
      <alignment horizontal="center" vertical="center"/>
    </xf>
    <xf numFmtId="49" fontId="39" fillId="9" borderId="2" xfId="0" applyNumberFormat="1" applyFont="1" applyFill="1" applyBorder="1" applyAlignment="1">
      <alignment horizontal="center" vertical="center"/>
    </xf>
    <xf numFmtId="49" fontId="39" fillId="8" borderId="1" xfId="0" applyNumberFormat="1" applyFont="1" applyFill="1" applyBorder="1" applyAlignment="1">
      <alignment horizontal="center" vertical="center"/>
    </xf>
    <xf numFmtId="49" fontId="39" fillId="8" borderId="2" xfId="0" applyNumberFormat="1" applyFont="1" applyFill="1" applyBorder="1" applyAlignment="1">
      <alignment horizontal="center" vertical="center"/>
    </xf>
    <xf numFmtId="37" fontId="12" fillId="0" borderId="11" xfId="0" applyNumberFormat="1" applyFont="1" applyBorder="1" applyAlignment="1">
      <alignment horizontal="center" vertical="center"/>
    </xf>
    <xf numFmtId="37" fontId="12" fillId="0" borderId="9" xfId="0" applyNumberFormat="1" applyFont="1" applyBorder="1" applyAlignment="1">
      <alignment horizontal="center" vertical="center"/>
    </xf>
    <xf numFmtId="37" fontId="12" fillId="0" borderId="13" xfId="0" applyNumberFormat="1" applyFont="1" applyBorder="1" applyAlignment="1">
      <alignment horizontal="center" vertical="center"/>
    </xf>
    <xf numFmtId="37" fontId="12" fillId="0" borderId="12" xfId="0" applyNumberFormat="1" applyFont="1" applyBorder="1" applyAlignment="1">
      <alignment horizontal="center" vertical="center"/>
    </xf>
    <xf numFmtId="37" fontId="12" fillId="0" borderId="0" xfId="0" applyNumberFormat="1" applyFont="1" applyAlignment="1">
      <alignment horizontal="center" vertical="center"/>
    </xf>
    <xf numFmtId="37" fontId="12" fillId="0" borderId="14" xfId="0" applyNumberFormat="1" applyFont="1" applyBorder="1" applyAlignment="1">
      <alignment horizontal="center" vertical="center"/>
    </xf>
    <xf numFmtId="37" fontId="40" fillId="12" borderId="11" xfId="0" applyNumberFormat="1" applyFont="1" applyFill="1" applyBorder="1" applyAlignment="1">
      <alignment horizontal="left" vertical="center"/>
    </xf>
    <xf numFmtId="37" fontId="40" fillId="12" borderId="13" xfId="0" applyNumberFormat="1" applyFont="1" applyFill="1" applyBorder="1" applyAlignment="1">
      <alignment horizontal="left" vertical="center"/>
    </xf>
    <xf numFmtId="37" fontId="40" fillId="12" borderId="7" xfId="0" applyNumberFormat="1" applyFont="1" applyFill="1" applyBorder="1" applyAlignment="1">
      <alignment horizontal="left" vertical="center"/>
    </xf>
    <xf numFmtId="37" fontId="40" fillId="12" borderId="8" xfId="0" applyNumberFormat="1" applyFont="1" applyFill="1" applyBorder="1" applyAlignment="1">
      <alignment horizontal="left" vertical="center"/>
    </xf>
    <xf numFmtId="37" fontId="4" fillId="3" borderId="18" xfId="0" applyNumberFormat="1" applyFont="1" applyFill="1" applyBorder="1" applyAlignment="1">
      <alignment horizontal="right" vertical="center" wrapText="1" indent="1"/>
    </xf>
    <xf numFmtId="37" fontId="4" fillId="3" borderId="17" xfId="0" applyNumberFormat="1" applyFont="1" applyFill="1" applyBorder="1" applyAlignment="1">
      <alignment horizontal="right" vertical="center" wrapText="1" indent="1"/>
    </xf>
    <xf numFmtId="37" fontId="4" fillId="3" borderId="16" xfId="0" applyNumberFormat="1" applyFont="1" applyFill="1" applyBorder="1" applyAlignment="1">
      <alignment horizontal="right" vertical="center" wrapText="1" indent="1"/>
    </xf>
    <xf numFmtId="49" fontId="30" fillId="12" borderId="1" xfId="0" applyNumberFormat="1" applyFont="1" applyFill="1" applyBorder="1" applyAlignment="1">
      <alignment horizontal="center" vertical="center"/>
    </xf>
    <xf numFmtId="49" fontId="30" fillId="12" borderId="2" xfId="0" applyNumberFormat="1" applyFont="1" applyFill="1" applyBorder="1" applyAlignment="1">
      <alignment horizontal="center" vertical="center"/>
    </xf>
    <xf numFmtId="37" fontId="28" fillId="3" borderId="11" xfId="0" applyNumberFormat="1" applyFont="1" applyFill="1" applyBorder="1" applyAlignment="1">
      <alignment horizontal="left" vertical="center"/>
    </xf>
    <xf numFmtId="37" fontId="28" fillId="3" borderId="13" xfId="0" applyNumberFormat="1" applyFont="1" applyFill="1" applyBorder="1" applyAlignment="1">
      <alignment horizontal="left" vertical="center"/>
    </xf>
    <xf numFmtId="37" fontId="28" fillId="3" borderId="7" xfId="0" applyNumberFormat="1" applyFont="1" applyFill="1" applyBorder="1" applyAlignment="1">
      <alignment horizontal="left" vertical="center"/>
    </xf>
    <xf numFmtId="37" fontId="28" fillId="3" borderId="8" xfId="0" applyNumberFormat="1" applyFont="1" applyFill="1" applyBorder="1" applyAlignment="1">
      <alignment horizontal="left" vertical="center"/>
    </xf>
    <xf numFmtId="49" fontId="15" fillId="7" borderId="4" xfId="0" applyNumberFormat="1" applyFont="1" applyFill="1" applyBorder="1" applyAlignment="1">
      <alignment horizontal="center" vertical="center"/>
    </xf>
    <xf numFmtId="49" fontId="15" fillId="7" borderId="5" xfId="0" applyNumberFormat="1" applyFont="1" applyFill="1" applyBorder="1" applyAlignment="1">
      <alignment horizontal="center" vertical="center"/>
    </xf>
    <xf numFmtId="49" fontId="15" fillId="7" borderId="6" xfId="0" applyNumberFormat="1" applyFont="1" applyFill="1" applyBorder="1" applyAlignment="1">
      <alignment horizontal="center" vertical="center"/>
    </xf>
    <xf numFmtId="37" fontId="4" fillId="3" borderId="11" xfId="0" applyNumberFormat="1" applyFont="1" applyFill="1" applyBorder="1" applyAlignment="1">
      <alignment horizontal="center" vertical="center" wrapText="1"/>
    </xf>
    <xf numFmtId="37" fontId="4" fillId="3" borderId="7" xfId="0" applyNumberFormat="1" applyFont="1" applyFill="1" applyBorder="1" applyAlignment="1">
      <alignment horizontal="center" vertical="center" wrapText="1"/>
    </xf>
    <xf numFmtId="49" fontId="14" fillId="5" borderId="7" xfId="0" applyNumberFormat="1" applyFont="1" applyFill="1" applyBorder="1" applyAlignment="1">
      <alignment horizontal="center" vertical="center"/>
    </xf>
    <xf numFmtId="49" fontId="14" fillId="5" borderId="10" xfId="0" applyNumberFormat="1" applyFont="1" applyFill="1" applyBorder="1" applyAlignment="1">
      <alignment horizontal="center" vertical="center"/>
    </xf>
    <xf numFmtId="49" fontId="14" fillId="5" borderId="8" xfId="0" applyNumberFormat="1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37" fontId="3" fillId="2" borderId="4" xfId="0" quotePrefix="1" applyNumberFormat="1" applyFont="1" applyFill="1" applyBorder="1" applyAlignment="1">
      <alignment horizontal="right" vertical="center"/>
    </xf>
    <xf numFmtId="37" fontId="3" fillId="2" borderId="5" xfId="0" quotePrefix="1" applyNumberFormat="1" applyFont="1" applyFill="1" applyBorder="1" applyAlignment="1">
      <alignment horizontal="right" vertical="center"/>
    </xf>
    <xf numFmtId="37" fontId="3" fillId="2" borderId="6" xfId="0" quotePrefix="1" applyNumberFormat="1" applyFont="1" applyFill="1" applyBorder="1" applyAlignment="1">
      <alignment horizontal="right" vertical="center"/>
    </xf>
    <xf numFmtId="37" fontId="4" fillId="2" borderId="4" xfId="0" quotePrefix="1" applyNumberFormat="1" applyFont="1" applyFill="1" applyBorder="1" applyAlignment="1">
      <alignment horizontal="right" vertical="center"/>
    </xf>
    <xf numFmtId="37" fontId="4" fillId="2" borderId="5" xfId="0" quotePrefix="1" applyNumberFormat="1" applyFont="1" applyFill="1" applyBorder="1" applyAlignment="1">
      <alignment horizontal="right" vertical="center"/>
    </xf>
    <xf numFmtId="37" fontId="4" fillId="2" borderId="6" xfId="0" quotePrefix="1" applyNumberFormat="1" applyFont="1" applyFill="1" applyBorder="1" applyAlignment="1">
      <alignment horizontal="right" vertical="center"/>
    </xf>
    <xf numFmtId="37" fontId="4" fillId="0" borderId="12" xfId="0" applyNumberFormat="1" applyFont="1" applyBorder="1" applyAlignment="1">
      <alignment vertical="center"/>
    </xf>
    <xf numFmtId="37" fontId="4" fillId="0" borderId="0" xfId="0" applyNumberFormat="1" applyFont="1" applyAlignment="1">
      <alignment vertical="center"/>
    </xf>
    <xf numFmtId="37" fontId="2" fillId="0" borderId="12" xfId="0" applyNumberFormat="1" applyFont="1" applyBorder="1" applyAlignment="1">
      <alignment vertical="center"/>
    </xf>
    <xf numFmtId="37" fontId="2" fillId="0" borderId="0" xfId="0" applyNumberFormat="1" applyFont="1" applyAlignment="1">
      <alignment vertical="center"/>
    </xf>
    <xf numFmtId="10" fontId="4" fillId="0" borderId="11" xfId="1" applyNumberFormat="1" applyFont="1" applyBorder="1" applyAlignment="1">
      <alignment horizontal="center" vertical="center"/>
    </xf>
    <xf numFmtId="10" fontId="4" fillId="0" borderId="9" xfId="1" applyNumberFormat="1" applyFont="1" applyBorder="1" applyAlignment="1">
      <alignment horizontal="center" vertical="center"/>
    </xf>
    <xf numFmtId="10" fontId="4" fillId="0" borderId="13" xfId="1" applyNumberFormat="1" applyFont="1" applyBorder="1" applyAlignment="1">
      <alignment horizontal="center" vertical="center"/>
    </xf>
    <xf numFmtId="10" fontId="15" fillId="8" borderId="12" xfId="1" applyNumberFormat="1" applyFont="1" applyFill="1" applyBorder="1" applyAlignment="1">
      <alignment horizontal="right" vertical="center"/>
    </xf>
    <xf numFmtId="10" fontId="15" fillId="8" borderId="0" xfId="1" applyNumberFormat="1" applyFont="1" applyFill="1" applyBorder="1" applyAlignment="1">
      <alignment horizontal="right" vertical="center"/>
    </xf>
    <xf numFmtId="10" fontId="15" fillId="8" borderId="14" xfId="1" applyNumberFormat="1" applyFont="1" applyFill="1" applyBorder="1" applyAlignment="1">
      <alignment horizontal="right" vertical="center"/>
    </xf>
    <xf numFmtId="10" fontId="2" fillId="0" borderId="12" xfId="1" applyNumberFormat="1" applyFont="1" applyBorder="1" applyAlignment="1">
      <alignment vertical="center"/>
    </xf>
    <xf numFmtId="10" fontId="2" fillId="0" borderId="0" xfId="1" applyNumberFormat="1" applyFont="1" applyBorder="1" applyAlignment="1">
      <alignment vertical="center"/>
    </xf>
    <xf numFmtId="10" fontId="2" fillId="0" borderId="14" xfId="1" applyNumberFormat="1" applyFont="1" applyBorder="1" applyAlignment="1">
      <alignment vertical="center"/>
    </xf>
    <xf numFmtId="10" fontId="6" fillId="0" borderId="12" xfId="1" applyNumberFormat="1" applyFont="1" applyBorder="1" applyAlignment="1">
      <alignment vertical="center"/>
    </xf>
    <xf numFmtId="10" fontId="6" fillId="0" borderId="0" xfId="1" applyNumberFormat="1" applyFont="1" applyBorder="1" applyAlignment="1">
      <alignment vertical="center"/>
    </xf>
    <xf numFmtId="10" fontId="6" fillId="0" borderId="14" xfId="1" applyNumberFormat="1" applyFont="1" applyBorder="1" applyAlignment="1">
      <alignment vertical="center"/>
    </xf>
    <xf numFmtId="49" fontId="15" fillId="8" borderId="12" xfId="0" applyNumberFormat="1" applyFont="1" applyFill="1" applyBorder="1" applyAlignment="1">
      <alignment horizontal="center" vertical="center"/>
    </xf>
    <xf numFmtId="49" fontId="15" fillId="8" borderId="0" xfId="0" applyNumberFormat="1" applyFont="1" applyFill="1" applyAlignment="1">
      <alignment horizontal="center" vertical="center"/>
    </xf>
    <xf numFmtId="49" fontId="15" fillId="8" borderId="14" xfId="0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2" xfId="0" quotePrefix="1" applyFont="1" applyFill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32" fillId="3" borderId="4" xfId="0" applyFont="1" applyFill="1" applyBorder="1" applyAlignment="1">
      <alignment horizontal="left" vertical="center"/>
    </xf>
    <xf numFmtId="0" fontId="32" fillId="3" borderId="5" xfId="0" applyFont="1" applyFill="1" applyBorder="1" applyAlignment="1">
      <alignment horizontal="left" vertical="center"/>
    </xf>
    <xf numFmtId="0" fontId="32" fillId="3" borderId="6" xfId="0" applyFont="1" applyFill="1" applyBorder="1" applyAlignment="1">
      <alignment horizontal="left" vertical="center"/>
    </xf>
    <xf numFmtId="18" fontId="21" fillId="0" borderId="3" xfId="0" applyNumberFormat="1" applyFont="1" applyBorder="1" applyAlignment="1">
      <alignment horizontal="left" vertical="center"/>
    </xf>
    <xf numFmtId="37" fontId="32" fillId="2" borderId="15" xfId="0" applyNumberFormat="1" applyFont="1" applyFill="1" applyBorder="1" applyAlignment="1">
      <alignment vertical="center"/>
    </xf>
    <xf numFmtId="164" fontId="32" fillId="0" borderId="2" xfId="1" applyNumberFormat="1" applyFont="1" applyBorder="1" applyAlignment="1">
      <alignment vertical="center"/>
    </xf>
    <xf numFmtId="0" fontId="34" fillId="5" borderId="4" xfId="0" applyFont="1" applyFill="1" applyBorder="1" applyAlignment="1">
      <alignment horizontal="left" vertical="center"/>
    </xf>
    <xf numFmtId="0" fontId="34" fillId="5" borderId="5" xfId="0" applyFont="1" applyFill="1" applyBorder="1" applyAlignment="1">
      <alignment horizontal="left" vertical="center"/>
    </xf>
    <xf numFmtId="0" fontId="34" fillId="5" borderId="6" xfId="0" applyFont="1" applyFill="1" applyBorder="1" applyAlignment="1">
      <alignment horizontal="left" vertical="center"/>
    </xf>
    <xf numFmtId="0" fontId="32" fillId="0" borderId="3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2" borderId="1" xfId="0" applyFont="1" applyFill="1" applyBorder="1" applyAlignment="1">
      <alignment horizontal="left" vertical="center"/>
    </xf>
    <xf numFmtId="37" fontId="32" fillId="0" borderId="3" xfId="0" applyNumberFormat="1" applyFont="1" applyBorder="1" applyAlignment="1">
      <alignment vertical="center"/>
    </xf>
    <xf numFmtId="37" fontId="32" fillId="2" borderId="4" xfId="0" applyNumberFormat="1" applyFont="1" applyFill="1" applyBorder="1" applyAlignment="1">
      <alignment vertical="center"/>
    </xf>
    <xf numFmtId="37" fontId="32" fillId="2" borderId="5" xfId="0" applyNumberFormat="1" applyFont="1" applyFill="1" applyBorder="1" applyAlignment="1">
      <alignment vertical="center"/>
    </xf>
    <xf numFmtId="37" fontId="32" fillId="2" borderId="6" xfId="0" applyNumberFormat="1" applyFont="1" applyFill="1" applyBorder="1" applyAlignment="1">
      <alignment vertical="center"/>
    </xf>
    <xf numFmtId="0" fontId="32" fillId="0" borderId="3" xfId="0" quotePrefix="1" applyFont="1" applyBorder="1" applyAlignment="1">
      <alignment horizontal="center" vertical="center"/>
    </xf>
    <xf numFmtId="37" fontId="26" fillId="3" borderId="3" xfId="0" applyNumberFormat="1" applyFont="1" applyFill="1" applyBorder="1" applyAlignment="1">
      <alignment vertical="center"/>
    </xf>
    <xf numFmtId="0" fontId="32" fillId="0" borderId="3" xfId="0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14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14" xfId="0" applyNumberFormat="1" applyFont="1" applyBorder="1" applyAlignment="1">
      <alignment horizontal="left" vertical="center"/>
    </xf>
    <xf numFmtId="37" fontId="4" fillId="0" borderId="14" xfId="0" applyNumberFormat="1" applyFont="1" applyBorder="1" applyAlignment="1">
      <alignment vertical="center"/>
    </xf>
    <xf numFmtId="37" fontId="2" fillId="0" borderId="14" xfId="0" applyNumberFormat="1" applyFont="1" applyBorder="1" applyAlignment="1">
      <alignment vertical="center"/>
    </xf>
    <xf numFmtId="49" fontId="14" fillId="5" borderId="12" xfId="0" applyNumberFormat="1" applyFont="1" applyFill="1" applyBorder="1" applyAlignment="1">
      <alignment horizontal="center" vertical="center"/>
    </xf>
    <xf numFmtId="49" fontId="14" fillId="5" borderId="0" xfId="0" applyNumberFormat="1" applyFont="1" applyFill="1" applyAlignment="1">
      <alignment horizontal="center" vertical="center"/>
    </xf>
    <xf numFmtId="49" fontId="14" fillId="5" borderId="14" xfId="0" applyNumberFormat="1" applyFont="1" applyFill="1" applyBorder="1" applyAlignment="1">
      <alignment horizontal="center" vertical="center"/>
    </xf>
    <xf numFmtId="37" fontId="4" fillId="3" borderId="12" xfId="0" applyNumberFormat="1" applyFont="1" applyFill="1" applyBorder="1" applyAlignment="1">
      <alignment vertical="center"/>
    </xf>
    <xf numFmtId="37" fontId="4" fillId="3" borderId="0" xfId="0" applyNumberFormat="1" applyFont="1" applyFill="1" applyAlignment="1">
      <alignment vertical="center"/>
    </xf>
    <xf numFmtId="37" fontId="4" fillId="3" borderId="14" xfId="0" applyNumberFormat="1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37" fontId="26" fillId="3" borderId="4" xfId="0" quotePrefix="1" applyNumberFormat="1" applyFont="1" applyFill="1" applyBorder="1" applyAlignment="1">
      <alignment horizontal="center" vertical="center"/>
    </xf>
    <xf numFmtId="37" fontId="26" fillId="3" borderId="5" xfId="0" applyNumberFormat="1" applyFont="1" applyFill="1" applyBorder="1" applyAlignment="1">
      <alignment horizontal="center" vertical="center"/>
    </xf>
    <xf numFmtId="37" fontId="26" fillId="3" borderId="6" xfId="0" applyNumberFormat="1" applyFont="1" applyFill="1" applyBorder="1" applyAlignment="1">
      <alignment horizontal="center" vertical="center"/>
    </xf>
    <xf numFmtId="49" fontId="7" fillId="0" borderId="9" xfId="0" applyNumberFormat="1" applyFont="1" applyBorder="1" applyAlignment="1" applyProtection="1">
      <alignment horizontal="right" indent="2"/>
      <protection locked="0"/>
    </xf>
    <xf numFmtId="49" fontId="7" fillId="0" borderId="0" xfId="0" applyNumberFormat="1" applyFont="1" applyAlignment="1" applyProtection="1">
      <alignment horizontal="right" indent="2"/>
      <protection locked="0"/>
    </xf>
    <xf numFmtId="37" fontId="4" fillId="3" borderId="4" xfId="0" applyNumberFormat="1" applyFont="1" applyFill="1" applyBorder="1" applyAlignment="1">
      <alignment horizontal="right" vertical="center"/>
    </xf>
    <xf numFmtId="37" fontId="4" fillId="3" borderId="5" xfId="0" applyNumberFormat="1" applyFont="1" applyFill="1" applyBorder="1" applyAlignment="1">
      <alignment horizontal="right" vertical="center"/>
    </xf>
    <xf numFmtId="37" fontId="4" fillId="3" borderId="6" xfId="0" applyNumberFormat="1" applyFont="1" applyFill="1" applyBorder="1" applyAlignment="1">
      <alignment horizontal="right" vertical="center"/>
    </xf>
    <xf numFmtId="37" fontId="2" fillId="2" borderId="4" xfId="0" applyNumberFormat="1" applyFont="1" applyFill="1" applyBorder="1" applyAlignment="1">
      <alignment horizontal="right" vertical="center"/>
    </xf>
    <xf numFmtId="37" fontId="2" fillId="2" borderId="5" xfId="0" applyNumberFormat="1" applyFont="1" applyFill="1" applyBorder="1" applyAlignment="1">
      <alignment horizontal="right" vertical="center"/>
    </xf>
    <xf numFmtId="37" fontId="2" fillId="2" borderId="6" xfId="0" applyNumberFormat="1" applyFont="1" applyFill="1" applyBorder="1" applyAlignment="1">
      <alignment horizontal="right" vertical="center"/>
    </xf>
    <xf numFmtId="37" fontId="26" fillId="13" borderId="3" xfId="0" applyNumberFormat="1" applyFont="1" applyFill="1" applyBorder="1" applyAlignment="1">
      <alignment vertical="center"/>
    </xf>
    <xf numFmtId="0" fontId="45" fillId="2" borderId="4" xfId="0" applyFont="1" applyFill="1" applyBorder="1" applyAlignment="1">
      <alignment horizontal="center" vertical="center"/>
    </xf>
    <xf numFmtId="0" fontId="45" fillId="2" borderId="5" xfId="0" applyFont="1" applyFill="1" applyBorder="1" applyAlignment="1">
      <alignment horizontal="center" vertical="center"/>
    </xf>
    <xf numFmtId="0" fontId="45" fillId="2" borderId="6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right" vertical="center"/>
    </xf>
    <xf numFmtId="0" fontId="32" fillId="2" borderId="2" xfId="0" applyFont="1" applyFill="1" applyBorder="1" applyAlignment="1">
      <alignment horizontal="right" vertical="center"/>
    </xf>
    <xf numFmtId="0" fontId="32" fillId="2" borderId="2" xfId="0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left" vertical="center"/>
    </xf>
    <xf numFmtId="37" fontId="4" fillId="0" borderId="11" xfId="0" applyNumberFormat="1" applyFont="1" applyBorder="1" applyAlignment="1">
      <alignment vertical="center"/>
    </xf>
    <xf numFmtId="37" fontId="4" fillId="0" borderId="9" xfId="0" applyNumberFormat="1" applyFont="1" applyBorder="1" applyAlignment="1">
      <alignment vertical="center"/>
    </xf>
    <xf numFmtId="37" fontId="4" fillId="0" borderId="13" xfId="0" applyNumberFormat="1" applyFont="1" applyBorder="1" applyAlignment="1">
      <alignment vertical="center"/>
    </xf>
    <xf numFmtId="10" fontId="4" fillId="0" borderId="11" xfId="1" applyNumberFormat="1" applyFont="1" applyBorder="1" applyAlignment="1">
      <alignment vertical="center"/>
    </xf>
    <xf numFmtId="10" fontId="4" fillId="0" borderId="9" xfId="1" applyNumberFormat="1" applyFont="1" applyBorder="1" applyAlignment="1">
      <alignment vertical="center"/>
    </xf>
    <xf numFmtId="10" fontId="4" fillId="0" borderId="13" xfId="1" applyNumberFormat="1" applyFont="1" applyBorder="1" applyAlignment="1">
      <alignment vertical="center"/>
    </xf>
    <xf numFmtId="37" fontId="0" fillId="0" borderId="12" xfId="0" applyNumberFormat="1" applyBorder="1" applyAlignment="1">
      <alignment horizontal="right" vertical="center"/>
    </xf>
    <xf numFmtId="37" fontId="0" fillId="0" borderId="0" xfId="0" applyNumberFormat="1" applyAlignment="1">
      <alignment horizontal="right" vertical="center"/>
    </xf>
    <xf numFmtId="37" fontId="0" fillId="0" borderId="14" xfId="0" applyNumberFormat="1" applyBorder="1" applyAlignment="1">
      <alignment horizontal="right" vertical="center"/>
    </xf>
    <xf numFmtId="37" fontId="2" fillId="0" borderId="4" xfId="0" applyNumberFormat="1" applyFont="1" applyBorder="1" applyAlignment="1">
      <alignment vertical="center"/>
    </xf>
    <xf numFmtId="37" fontId="2" fillId="0" borderId="5" xfId="0" applyNumberFormat="1" applyFont="1" applyBorder="1" applyAlignment="1">
      <alignment vertical="center"/>
    </xf>
    <xf numFmtId="37" fontId="2" fillId="0" borderId="6" xfId="0" applyNumberFormat="1" applyFont="1" applyBorder="1" applyAlignment="1">
      <alignment vertical="center"/>
    </xf>
    <xf numFmtId="37" fontId="15" fillId="8" borderId="4" xfId="0" applyNumberFormat="1" applyFont="1" applyFill="1" applyBorder="1" applyAlignment="1">
      <alignment horizontal="right" vertical="center"/>
    </xf>
    <xf numFmtId="37" fontId="15" fillId="8" borderId="5" xfId="0" applyNumberFormat="1" applyFont="1" applyFill="1" applyBorder="1" applyAlignment="1">
      <alignment horizontal="right" vertical="center"/>
    </xf>
    <xf numFmtId="37" fontId="15" fillId="8" borderId="6" xfId="0" applyNumberFormat="1" applyFont="1" applyFill="1" applyBorder="1" applyAlignment="1">
      <alignment horizontal="right" vertical="center"/>
    </xf>
    <xf numFmtId="10" fontId="4" fillId="0" borderId="11" xfId="1" applyNumberFormat="1" applyFont="1" applyBorder="1" applyAlignment="1">
      <alignment horizontal="right" vertical="center"/>
    </xf>
    <xf numFmtId="10" fontId="4" fillId="0" borderId="9" xfId="1" applyNumberFormat="1" applyFont="1" applyBorder="1" applyAlignment="1">
      <alignment horizontal="right" vertical="center"/>
    </xf>
    <xf numFmtId="10" fontId="4" fillId="0" borderId="13" xfId="1" applyNumberFormat="1" applyFont="1" applyBorder="1" applyAlignment="1">
      <alignment horizontal="right" vertical="center"/>
    </xf>
    <xf numFmtId="10" fontId="2" fillId="0" borderId="12" xfId="1" applyNumberFormat="1" applyFont="1" applyBorder="1" applyAlignment="1">
      <alignment horizontal="right" vertical="center"/>
    </xf>
    <xf numFmtId="10" fontId="2" fillId="0" borderId="0" xfId="1" applyNumberFormat="1" applyFont="1" applyBorder="1" applyAlignment="1">
      <alignment horizontal="right" vertical="center"/>
    </xf>
    <xf numFmtId="10" fontId="2" fillId="0" borderId="14" xfId="1" applyNumberFormat="1" applyFont="1" applyBorder="1" applyAlignment="1">
      <alignment horizontal="right" vertical="center"/>
    </xf>
    <xf numFmtId="10" fontId="2" fillId="0" borderId="7" xfId="1" applyNumberFormat="1" applyFont="1" applyBorder="1" applyAlignment="1">
      <alignment horizontal="right" vertical="center"/>
    </xf>
    <xf numFmtId="10" fontId="2" fillId="0" borderId="10" xfId="1" applyNumberFormat="1" applyFont="1" applyBorder="1" applyAlignment="1">
      <alignment horizontal="right" vertical="center"/>
    </xf>
    <xf numFmtId="10" fontId="2" fillId="0" borderId="8" xfId="1" applyNumberFormat="1" applyFont="1" applyBorder="1" applyAlignment="1">
      <alignment horizontal="right" vertical="center"/>
    </xf>
    <xf numFmtId="10" fontId="2" fillId="0" borderId="5" xfId="1" applyNumberFormat="1" applyFont="1" applyBorder="1" applyAlignment="1">
      <alignment horizontal="right" vertical="center"/>
    </xf>
    <xf numFmtId="10" fontId="2" fillId="0" borderId="6" xfId="1" applyNumberFormat="1" applyFont="1" applyBorder="1" applyAlignment="1">
      <alignment horizontal="right" vertical="center"/>
    </xf>
    <xf numFmtId="37" fontId="2" fillId="0" borderId="7" xfId="0" applyNumberFormat="1" applyFont="1" applyBorder="1" applyAlignment="1">
      <alignment vertical="center"/>
    </xf>
    <xf numFmtId="37" fontId="2" fillId="0" borderId="10" xfId="0" applyNumberFormat="1" applyFont="1" applyBorder="1" applyAlignment="1">
      <alignment vertical="center"/>
    </xf>
    <xf numFmtId="37" fontId="2" fillId="0" borderId="8" xfId="0" applyNumberFormat="1" applyFont="1" applyBorder="1" applyAlignment="1">
      <alignment vertical="center"/>
    </xf>
    <xf numFmtId="0" fontId="32" fillId="5" borderId="3" xfId="0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37" fontId="28" fillId="0" borderId="9" xfId="0" applyNumberFormat="1" applyFont="1" applyBorder="1" applyAlignment="1">
      <alignment horizontal="center" vertical="center"/>
    </xf>
    <xf numFmtId="37" fontId="28" fillId="0" borderId="26" xfId="0" applyNumberFormat="1" applyFont="1" applyBorder="1" applyAlignment="1">
      <alignment horizontal="center" vertical="center"/>
    </xf>
    <xf numFmtId="37" fontId="8" fillId="2" borderId="11" xfId="0" applyNumberFormat="1" applyFont="1" applyFill="1" applyBorder="1" applyAlignment="1">
      <alignment horizontal="center" vertical="center" wrapText="1"/>
    </xf>
    <xf numFmtId="37" fontId="8" fillId="2" borderId="9" xfId="0" applyNumberFormat="1" applyFont="1" applyFill="1" applyBorder="1" applyAlignment="1">
      <alignment horizontal="center" vertical="center" wrapText="1"/>
    </xf>
    <xf numFmtId="37" fontId="8" fillId="2" borderId="13" xfId="0" applyNumberFormat="1" applyFont="1" applyFill="1" applyBorder="1" applyAlignment="1">
      <alignment horizontal="center" vertical="center" wrapText="1"/>
    </xf>
    <xf numFmtId="37" fontId="8" fillId="2" borderId="12" xfId="0" applyNumberFormat="1" applyFont="1" applyFill="1" applyBorder="1" applyAlignment="1">
      <alignment horizontal="center" vertical="center" wrapText="1"/>
    </xf>
    <xf numFmtId="37" fontId="8" fillId="2" borderId="0" xfId="0" applyNumberFormat="1" applyFont="1" applyFill="1" applyAlignment="1">
      <alignment horizontal="center" vertical="center" wrapText="1"/>
    </xf>
    <xf numFmtId="37" fontId="8" fillId="2" borderId="14" xfId="0" applyNumberFormat="1" applyFont="1" applyFill="1" applyBorder="1" applyAlignment="1">
      <alignment horizontal="center" vertical="center" wrapText="1"/>
    </xf>
    <xf numFmtId="37" fontId="8" fillId="2" borderId="7" xfId="0" applyNumberFormat="1" applyFont="1" applyFill="1" applyBorder="1" applyAlignment="1">
      <alignment horizontal="center" vertical="center" wrapText="1"/>
    </xf>
    <xf numFmtId="37" fontId="8" fillId="2" borderId="10" xfId="0" applyNumberFormat="1" applyFont="1" applyFill="1" applyBorder="1" applyAlignment="1">
      <alignment horizontal="center" vertical="center" wrapText="1"/>
    </xf>
    <xf numFmtId="37" fontId="8" fillId="2" borderId="8" xfId="0" applyNumberFormat="1" applyFont="1" applyFill="1" applyBorder="1" applyAlignment="1">
      <alignment horizontal="center" vertical="center" wrapText="1"/>
    </xf>
    <xf numFmtId="49" fontId="14" fillId="5" borderId="11" xfId="0" applyNumberFormat="1" applyFont="1" applyFill="1" applyBorder="1" applyAlignment="1">
      <alignment horizontal="center" vertical="center"/>
    </xf>
    <xf numFmtId="49" fontId="14" fillId="5" borderId="9" xfId="0" applyNumberFormat="1" applyFont="1" applyFill="1" applyBorder="1" applyAlignment="1">
      <alignment horizontal="center" vertical="center"/>
    </xf>
    <xf numFmtId="49" fontId="14" fillId="5" borderId="13" xfId="0" applyNumberFormat="1" applyFont="1" applyFill="1" applyBorder="1" applyAlignment="1">
      <alignment horizontal="center" vertical="center"/>
    </xf>
    <xf numFmtId="37" fontId="36" fillId="5" borderId="4" xfId="0" applyNumberFormat="1" applyFont="1" applyFill="1" applyBorder="1" applyAlignment="1">
      <alignment horizontal="center" vertical="center"/>
    </xf>
    <xf numFmtId="37" fontId="36" fillId="5" borderId="5" xfId="0" applyNumberFormat="1" applyFont="1" applyFill="1" applyBorder="1" applyAlignment="1">
      <alignment horizontal="center" vertical="center"/>
    </xf>
    <xf numFmtId="37" fontId="36" fillId="5" borderId="6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right" indent="2"/>
    </xf>
    <xf numFmtId="37" fontId="2" fillId="2" borderId="4" xfId="0" applyNumberFormat="1" applyFont="1" applyFill="1" applyBorder="1" applyAlignment="1">
      <alignment horizontal="left" vertical="center"/>
    </xf>
    <xf numFmtId="37" fontId="2" fillId="2" borderId="5" xfId="0" applyNumberFormat="1" applyFont="1" applyFill="1" applyBorder="1" applyAlignment="1">
      <alignment horizontal="left" vertical="center"/>
    </xf>
    <xf numFmtId="37" fontId="2" fillId="2" borderId="6" xfId="0" applyNumberFormat="1" applyFont="1" applyFill="1" applyBorder="1" applyAlignment="1">
      <alignment horizontal="left" vertical="center"/>
    </xf>
    <xf numFmtId="37" fontId="5" fillId="3" borderId="4" xfId="0" applyNumberFormat="1" applyFont="1" applyFill="1" applyBorder="1" applyAlignment="1">
      <alignment horizontal="left" vertical="center"/>
    </xf>
    <xf numFmtId="37" fontId="5" fillId="3" borderId="5" xfId="0" applyNumberFormat="1" applyFont="1" applyFill="1" applyBorder="1" applyAlignment="1">
      <alignment horizontal="left" vertical="center"/>
    </xf>
    <xf numFmtId="37" fontId="5" fillId="3" borderId="6" xfId="0" applyNumberFormat="1" applyFont="1" applyFill="1" applyBorder="1" applyAlignment="1">
      <alignment horizontal="left" vertical="center"/>
    </xf>
    <xf numFmtId="37" fontId="15" fillId="7" borderId="11" xfId="0" applyNumberFormat="1" applyFont="1" applyFill="1" applyBorder="1" applyAlignment="1">
      <alignment horizontal="left" vertical="center"/>
    </xf>
    <xf numFmtId="37" fontId="15" fillId="7" borderId="9" xfId="0" applyNumberFormat="1" applyFont="1" applyFill="1" applyBorder="1" applyAlignment="1">
      <alignment horizontal="left" vertical="center"/>
    </xf>
    <xf numFmtId="37" fontId="15" fillId="7" borderId="13" xfId="0" applyNumberFormat="1" applyFont="1" applyFill="1" applyBorder="1" applyAlignment="1">
      <alignment horizontal="left" vertical="center"/>
    </xf>
    <xf numFmtId="37" fontId="15" fillId="7" borderId="7" xfId="0" applyNumberFormat="1" applyFont="1" applyFill="1" applyBorder="1" applyAlignment="1">
      <alignment horizontal="left" vertical="center"/>
    </xf>
    <xf numFmtId="37" fontId="15" fillId="7" borderId="10" xfId="0" applyNumberFormat="1" applyFont="1" applyFill="1" applyBorder="1" applyAlignment="1">
      <alignment horizontal="left" vertical="center"/>
    </xf>
    <xf numFmtId="37" fontId="15" fillId="7" borderId="8" xfId="0" applyNumberFormat="1" applyFont="1" applyFill="1" applyBorder="1" applyAlignment="1">
      <alignment horizontal="left" vertical="center"/>
    </xf>
    <xf numFmtId="37" fontId="14" fillId="0" borderId="9" xfId="0" applyNumberFormat="1" applyFont="1" applyBorder="1" applyAlignment="1">
      <alignment horizontal="right" vertical="center"/>
    </xf>
    <xf numFmtId="37" fontId="14" fillId="0" borderId="9" xfId="0" applyNumberFormat="1" applyFont="1" applyBorder="1" applyAlignment="1">
      <alignment horizontal="left" vertical="center"/>
    </xf>
    <xf numFmtId="37" fontId="14" fillId="3" borderId="12" xfId="0" applyNumberFormat="1" applyFont="1" applyFill="1" applyBorder="1" applyAlignment="1">
      <alignment horizontal="center" vertical="center" textRotation="90"/>
    </xf>
    <xf numFmtId="37" fontId="14" fillId="3" borderId="0" xfId="0" applyNumberFormat="1" applyFont="1" applyFill="1" applyAlignment="1">
      <alignment horizontal="center" vertical="center" textRotation="90"/>
    </xf>
    <xf numFmtId="37" fontId="14" fillId="3" borderId="14" xfId="0" applyNumberFormat="1" applyFont="1" applyFill="1" applyBorder="1" applyAlignment="1">
      <alignment horizontal="center" vertical="center" textRotation="90"/>
    </xf>
    <xf numFmtId="49" fontId="11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vertical="center"/>
    </xf>
    <xf numFmtId="166" fontId="6" fillId="0" borderId="9" xfId="0" applyNumberFormat="1" applyFont="1" applyBorder="1" applyAlignment="1">
      <alignment vertical="center"/>
    </xf>
    <xf numFmtId="166" fontId="6" fillId="0" borderId="13" xfId="0" applyNumberFormat="1" applyFont="1" applyBorder="1" applyAlignment="1">
      <alignment vertical="center"/>
    </xf>
    <xf numFmtId="44" fontId="2" fillId="3" borderId="4" xfId="0" applyNumberFormat="1" applyFont="1" applyFill="1" applyBorder="1" applyAlignment="1">
      <alignment vertical="center"/>
    </xf>
    <xf numFmtId="44" fontId="2" fillId="3" borderId="5" xfId="0" applyNumberFormat="1" applyFont="1" applyFill="1" applyBorder="1" applyAlignment="1">
      <alignment vertical="center"/>
    </xf>
    <xf numFmtId="44" fontId="2" fillId="3" borderId="9" xfId="0" applyNumberFormat="1" applyFont="1" applyFill="1" applyBorder="1" applyAlignment="1">
      <alignment vertical="center"/>
    </xf>
    <xf numFmtId="44" fontId="2" fillId="3" borderId="13" xfId="0" applyNumberFormat="1" applyFont="1" applyFill="1" applyBorder="1" applyAlignment="1">
      <alignment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4" fontId="2" fillId="3" borderId="10" xfId="0" applyNumberFormat="1" applyFont="1" applyFill="1" applyBorder="1" applyAlignment="1">
      <alignment vertical="center"/>
    </xf>
    <xf numFmtId="44" fontId="2" fillId="3" borderId="8" xfId="0" applyNumberFormat="1" applyFont="1" applyFill="1" applyBorder="1" applyAlignment="1">
      <alignment vertical="center"/>
    </xf>
    <xf numFmtId="49" fontId="2" fillId="6" borderId="11" xfId="0" applyNumberFormat="1" applyFont="1" applyFill="1" applyBorder="1" applyAlignment="1">
      <alignment horizontal="center" vertical="center"/>
    </xf>
    <xf numFmtId="49" fontId="2" fillId="6" borderId="9" xfId="0" applyNumberFormat="1" applyFont="1" applyFill="1" applyBorder="1" applyAlignment="1">
      <alignment horizontal="center" vertical="center"/>
    </xf>
    <xf numFmtId="49" fontId="2" fillId="6" borderId="13" xfId="0" applyNumberFormat="1" applyFont="1" applyFill="1" applyBorder="1" applyAlignment="1">
      <alignment horizontal="center" vertical="center"/>
    </xf>
    <xf numFmtId="49" fontId="2" fillId="6" borderId="7" xfId="0" applyNumberFormat="1" applyFont="1" applyFill="1" applyBorder="1" applyAlignment="1">
      <alignment horizontal="center" vertical="center"/>
    </xf>
    <xf numFmtId="49" fontId="2" fillId="6" borderId="10" xfId="0" applyNumberFormat="1" applyFont="1" applyFill="1" applyBorder="1" applyAlignment="1">
      <alignment horizontal="center" vertical="center"/>
    </xf>
    <xf numFmtId="49" fontId="2" fillId="6" borderId="8" xfId="0" applyNumberFormat="1" applyFont="1" applyFill="1" applyBorder="1" applyAlignment="1">
      <alignment horizontal="center" vertical="center"/>
    </xf>
    <xf numFmtId="37" fontId="2" fillId="3" borderId="11" xfId="0" quotePrefix="1" applyNumberFormat="1" applyFont="1" applyFill="1" applyBorder="1" applyAlignment="1">
      <alignment horizontal="right" vertical="center"/>
    </xf>
    <xf numFmtId="37" fontId="2" fillId="3" borderId="9" xfId="0" quotePrefix="1" applyNumberFormat="1" applyFont="1" applyFill="1" applyBorder="1" applyAlignment="1">
      <alignment horizontal="right" vertical="center"/>
    </xf>
    <xf numFmtId="37" fontId="2" fillId="3" borderId="13" xfId="0" quotePrefix="1" applyNumberFormat="1" applyFont="1" applyFill="1" applyBorder="1" applyAlignment="1">
      <alignment horizontal="right" vertical="center"/>
    </xf>
    <xf numFmtId="37" fontId="2" fillId="3" borderId="7" xfId="0" quotePrefix="1" applyNumberFormat="1" applyFont="1" applyFill="1" applyBorder="1" applyAlignment="1">
      <alignment horizontal="right" vertical="center"/>
    </xf>
    <xf numFmtId="37" fontId="2" fillId="3" borderId="10" xfId="0" quotePrefix="1" applyNumberFormat="1" applyFont="1" applyFill="1" applyBorder="1" applyAlignment="1">
      <alignment horizontal="right" vertical="center"/>
    </xf>
    <xf numFmtId="37" fontId="2" fillId="3" borderId="8" xfId="0" quotePrefix="1" applyNumberFormat="1" applyFont="1" applyFill="1" applyBorder="1" applyAlignment="1">
      <alignment horizontal="right" vertical="center"/>
    </xf>
    <xf numFmtId="37" fontId="6" fillId="2" borderId="4" xfId="0" quotePrefix="1" applyNumberFormat="1" applyFont="1" applyFill="1" applyBorder="1" applyAlignment="1">
      <alignment horizontal="left" vertical="center"/>
    </xf>
    <xf numFmtId="37" fontId="6" fillId="2" borderId="5" xfId="0" quotePrefix="1" applyNumberFormat="1" applyFont="1" applyFill="1" applyBorder="1" applyAlignment="1">
      <alignment horizontal="left" vertical="center"/>
    </xf>
    <xf numFmtId="37" fontId="6" fillId="2" borderId="6" xfId="0" quotePrefix="1" applyNumberFormat="1" applyFont="1" applyFill="1" applyBorder="1" applyAlignment="1">
      <alignment horizontal="left" vertical="center"/>
    </xf>
    <xf numFmtId="10" fontId="6" fillId="0" borderId="4" xfId="1" applyNumberFormat="1" applyFont="1" applyBorder="1" applyAlignment="1">
      <alignment vertical="center"/>
    </xf>
    <xf numFmtId="10" fontId="6" fillId="0" borderId="5" xfId="1" applyNumberFormat="1" applyFont="1" applyBorder="1" applyAlignment="1">
      <alignment vertical="center"/>
    </xf>
    <xf numFmtId="10" fontId="6" fillId="0" borderId="6" xfId="1" applyNumberFormat="1" applyFont="1" applyBorder="1" applyAlignment="1">
      <alignment vertical="center"/>
    </xf>
    <xf numFmtId="37" fontId="4" fillId="0" borderId="7" xfId="0" applyNumberFormat="1" applyFont="1" applyBorder="1" applyAlignment="1">
      <alignment vertical="center"/>
    </xf>
    <xf numFmtId="37" fontId="4" fillId="0" borderId="10" xfId="0" applyNumberFormat="1" applyFont="1" applyBorder="1" applyAlignment="1">
      <alignment vertical="center"/>
    </xf>
    <xf numFmtId="37" fontId="4" fillId="0" borderId="8" xfId="0" applyNumberFormat="1" applyFont="1" applyBorder="1" applyAlignment="1">
      <alignment vertical="center"/>
    </xf>
    <xf numFmtId="37" fontId="4" fillId="0" borderId="0" xfId="0" quotePrefix="1" applyNumberFormat="1" applyFont="1" applyAlignment="1">
      <alignment horizontal="center" vertical="center" wrapText="1"/>
    </xf>
    <xf numFmtId="37" fontId="4" fillId="0" borderId="10" xfId="0" quotePrefix="1" applyNumberFormat="1" applyFont="1" applyBorder="1" applyAlignment="1">
      <alignment horizontal="center" vertical="center" wrapText="1"/>
    </xf>
    <xf numFmtId="37" fontId="44" fillId="14" borderId="3" xfId="0" quotePrefix="1" applyNumberFormat="1" applyFont="1" applyFill="1" applyBorder="1" applyAlignment="1">
      <alignment horizontal="right" vertical="center"/>
    </xf>
    <xf numFmtId="37" fontId="44" fillId="14" borderId="3" xfId="0" applyNumberFormat="1" applyFont="1" applyFill="1" applyBorder="1" applyAlignment="1">
      <alignment horizontal="right" vertical="center"/>
    </xf>
    <xf numFmtId="0" fontId="34" fillId="5" borderId="3" xfId="0" applyFont="1" applyFill="1" applyBorder="1" applyAlignment="1">
      <alignment horizontal="left" vertical="center"/>
    </xf>
    <xf numFmtId="165" fontId="2" fillId="2" borderId="4" xfId="1" applyNumberFormat="1" applyFont="1" applyFill="1" applyBorder="1" applyAlignment="1">
      <alignment horizontal="center" vertical="center"/>
    </xf>
    <xf numFmtId="165" fontId="2" fillId="2" borderId="5" xfId="1" applyNumberFormat="1" applyFont="1" applyFill="1" applyBorder="1" applyAlignment="1">
      <alignment horizontal="center" vertical="center"/>
    </xf>
    <xf numFmtId="165" fontId="2" fillId="2" borderId="6" xfId="1" applyNumberFormat="1" applyFont="1" applyFill="1" applyBorder="1" applyAlignment="1">
      <alignment horizontal="center" vertical="center"/>
    </xf>
    <xf numFmtId="37" fontId="2" fillId="2" borderId="11" xfId="0" quotePrefix="1" applyNumberFormat="1" applyFont="1" applyFill="1" applyBorder="1" applyAlignment="1">
      <alignment horizontal="right" vertical="center"/>
    </xf>
    <xf numFmtId="37" fontId="2" fillId="2" borderId="9" xfId="0" quotePrefix="1" applyNumberFormat="1" applyFont="1" applyFill="1" applyBorder="1" applyAlignment="1">
      <alignment horizontal="right" vertical="center"/>
    </xf>
    <xf numFmtId="37" fontId="2" fillId="2" borderId="13" xfId="0" quotePrefix="1" applyNumberFormat="1" applyFont="1" applyFill="1" applyBorder="1" applyAlignment="1">
      <alignment horizontal="right" vertical="center"/>
    </xf>
    <xf numFmtId="37" fontId="2" fillId="2" borderId="7" xfId="0" quotePrefix="1" applyNumberFormat="1" applyFont="1" applyFill="1" applyBorder="1" applyAlignment="1">
      <alignment horizontal="right" vertical="center"/>
    </xf>
    <xf numFmtId="37" fontId="2" fillId="2" borderId="10" xfId="0" quotePrefix="1" applyNumberFormat="1" applyFont="1" applyFill="1" applyBorder="1" applyAlignment="1">
      <alignment horizontal="right" vertical="center"/>
    </xf>
    <xf numFmtId="37" fontId="2" fillId="2" borderId="8" xfId="0" quotePrefix="1" applyNumberFormat="1" applyFont="1" applyFill="1" applyBorder="1" applyAlignment="1">
      <alignment horizontal="right" vertical="center"/>
    </xf>
    <xf numFmtId="10" fontId="2" fillId="0" borderId="7" xfId="1" applyNumberFormat="1" applyFont="1" applyBorder="1" applyAlignment="1">
      <alignment vertical="center"/>
    </xf>
    <xf numFmtId="10" fontId="2" fillId="0" borderId="10" xfId="1" applyNumberFormat="1" applyFont="1" applyBorder="1" applyAlignment="1">
      <alignment vertical="center"/>
    </xf>
    <xf numFmtId="10" fontId="2" fillId="0" borderId="8" xfId="1" applyNumberFormat="1" applyFont="1" applyBorder="1" applyAlignment="1">
      <alignment vertical="center"/>
    </xf>
    <xf numFmtId="10" fontId="6" fillId="0" borderId="7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10" fontId="6" fillId="0" borderId="8" xfId="1" applyNumberFormat="1" applyFont="1" applyBorder="1" applyAlignment="1">
      <alignment vertical="center"/>
    </xf>
    <xf numFmtId="49" fontId="15" fillId="8" borderId="11" xfId="0" applyNumberFormat="1" applyFont="1" applyFill="1" applyBorder="1" applyAlignment="1">
      <alignment horizontal="center" vertical="center"/>
    </xf>
    <xf numFmtId="49" fontId="15" fillId="8" borderId="9" xfId="0" applyNumberFormat="1" applyFont="1" applyFill="1" applyBorder="1" applyAlignment="1">
      <alignment horizontal="center" vertical="center"/>
    </xf>
    <xf numFmtId="49" fontId="15" fillId="8" borderId="13" xfId="0" applyNumberFormat="1" applyFont="1" applyFill="1" applyBorder="1" applyAlignment="1">
      <alignment horizontal="center" vertical="center"/>
    </xf>
    <xf numFmtId="37" fontId="0" fillId="0" borderId="12" xfId="0" quotePrefix="1" applyNumberFormat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37" fontId="0" fillId="0" borderId="14" xfId="0" applyNumberForma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49" fontId="5" fillId="3" borderId="11" xfId="0" applyNumberFormat="1" applyFont="1" applyFill="1" applyBorder="1" applyAlignment="1">
      <alignment horizontal="left" vertical="center"/>
    </xf>
    <xf numFmtId="49" fontId="5" fillId="3" borderId="9" xfId="0" applyNumberFormat="1" applyFont="1" applyFill="1" applyBorder="1" applyAlignment="1">
      <alignment horizontal="left" vertical="center"/>
    </xf>
    <xf numFmtId="49" fontId="5" fillId="3" borderId="13" xfId="0" applyNumberFormat="1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6">
    <dxf>
      <font>
        <strike val="0"/>
        <color rgb="FFFF0000"/>
      </font>
    </dxf>
    <dxf>
      <font>
        <strike val="0"/>
        <color theme="0" tint="-0.1499679555650502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</dxfs>
  <tableStyles count="0" defaultTableStyle="TableStyleMedium2" defaultPivotStyle="PivotStyleLight16"/>
  <colors>
    <mruColors>
      <color rgb="FF0000FF"/>
      <color rgb="FFFFF6D9"/>
      <color rgb="FFA7FDFF"/>
      <color rgb="FFFEFF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393700</xdr:colOff>
      <xdr:row>9</xdr:row>
      <xdr:rowOff>38100</xdr:rowOff>
    </xdr:from>
    <xdr:to>
      <xdr:col>4</xdr:col>
      <xdr:colOff>228600</xdr:colOff>
      <xdr:row>17</xdr:row>
      <xdr:rowOff>88900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9EE2094-FDBF-E912-4221-9B4D4C46E828}"/>
            </a:ext>
          </a:extLst>
        </xdr:cNvPr>
        <xdr:cNvCxnSpPr/>
      </xdr:nvCxnSpPr>
      <xdr:spPr>
        <a:xfrm flipV="1">
          <a:off x="3429000" y="2070100"/>
          <a:ext cx="876300" cy="1879600"/>
        </a:xfrm>
        <a:prstGeom prst="line">
          <a:avLst/>
        </a:prstGeom>
        <a:ln w="12700">
          <a:solidFill>
            <a:srgbClr val="FF0000"/>
          </a:solidFill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889000</xdr:colOff>
      <xdr:row>21</xdr:row>
      <xdr:rowOff>127000</xdr:rowOff>
    </xdr:from>
    <xdr:to>
      <xdr:col>7</xdr:col>
      <xdr:colOff>0</xdr:colOff>
      <xdr:row>26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2D1E6C4F-F495-0B4E-892F-1AE7B8CB9983}"/>
            </a:ext>
          </a:extLst>
        </xdr:cNvPr>
        <xdr:cNvCxnSpPr/>
      </xdr:nvCxnSpPr>
      <xdr:spPr>
        <a:xfrm>
          <a:off x="4965700" y="4902200"/>
          <a:ext cx="1282700" cy="1016000"/>
        </a:xfrm>
        <a:prstGeom prst="line">
          <a:avLst/>
        </a:prstGeom>
        <a:ln w="12700">
          <a:solidFill>
            <a:srgbClr val="FF0000"/>
          </a:solidFill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635000</xdr:colOff>
      <xdr:row>50</xdr:row>
      <xdr:rowOff>203200</xdr:rowOff>
    </xdr:from>
    <xdr:to>
      <xdr:col>7</xdr:col>
      <xdr:colOff>114300</xdr:colOff>
      <xdr:row>62</xdr:row>
      <xdr:rowOff>127000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B2B72C92-F2BE-CF02-9933-0980389129B1}"/>
            </a:ext>
          </a:extLst>
        </xdr:cNvPr>
        <xdr:cNvCxnSpPr/>
      </xdr:nvCxnSpPr>
      <xdr:spPr>
        <a:xfrm>
          <a:off x="4711700" y="11518900"/>
          <a:ext cx="1651000" cy="2667000"/>
        </a:xfrm>
        <a:prstGeom prst="line">
          <a:avLst/>
        </a:prstGeom>
        <a:ln w="12700">
          <a:solidFill>
            <a:schemeClr val="tx1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76200</xdr:colOff>
      <xdr:row>44</xdr:row>
      <xdr:rowOff>114300</xdr:rowOff>
    </xdr:from>
    <xdr:to>
      <xdr:col>4</xdr:col>
      <xdr:colOff>76200</xdr:colOff>
      <xdr:row>62</xdr:row>
      <xdr:rowOff>114300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32C6A137-32E8-EBC3-0AB1-5DD4AC20A1EA}"/>
            </a:ext>
          </a:extLst>
        </xdr:cNvPr>
        <xdr:cNvCxnSpPr/>
      </xdr:nvCxnSpPr>
      <xdr:spPr>
        <a:xfrm>
          <a:off x="4152900" y="10058400"/>
          <a:ext cx="0" cy="4114800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101600</xdr:colOff>
      <xdr:row>44</xdr:row>
      <xdr:rowOff>139700</xdr:rowOff>
    </xdr:from>
    <xdr:to>
      <xdr:col>4</xdr:col>
      <xdr:colOff>101600</xdr:colOff>
      <xdr:row>50</xdr:row>
      <xdr:rowOff>139700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90A7FF2-75FE-544E-B173-8394EE584874}"/>
            </a:ext>
          </a:extLst>
        </xdr:cNvPr>
        <xdr:cNvCxnSpPr/>
      </xdr:nvCxnSpPr>
      <xdr:spPr>
        <a:xfrm>
          <a:off x="4368800" y="10198100"/>
          <a:ext cx="0" cy="1371600"/>
        </a:xfrm>
        <a:prstGeom prst="line">
          <a:avLst/>
        </a:prstGeom>
        <a:ln w="12700">
          <a:solidFill>
            <a:srgbClr val="0000FF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101600</xdr:colOff>
      <xdr:row>50</xdr:row>
      <xdr:rowOff>139700</xdr:rowOff>
    </xdr:from>
    <xdr:to>
      <xdr:col>4</xdr:col>
      <xdr:colOff>101600</xdr:colOff>
      <xdr:row>56</xdr:row>
      <xdr:rowOff>11684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700E470-29AC-2944-BA25-764AE7357753}"/>
            </a:ext>
          </a:extLst>
        </xdr:cNvPr>
        <xdr:cNvCxnSpPr/>
      </xdr:nvCxnSpPr>
      <xdr:spPr>
        <a:xfrm>
          <a:off x="4178300" y="11455400"/>
          <a:ext cx="0" cy="1243584"/>
        </a:xfrm>
        <a:prstGeom prst="line">
          <a:avLst/>
        </a:prstGeom>
        <a:ln w="12700">
          <a:solidFill>
            <a:srgbClr val="0000FF"/>
          </a:solidFill>
          <a:headEnd type="none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43</xdr:row>
      <xdr:rowOff>177800</xdr:rowOff>
    </xdr:from>
    <xdr:to>
      <xdr:col>19</xdr:col>
      <xdr:colOff>88900</xdr:colOff>
      <xdr:row>44</xdr:row>
      <xdr:rowOff>127000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738E1BD-6E3D-EF41-934D-63E225A538F0}"/>
            </a:ext>
          </a:extLst>
        </xdr:cNvPr>
        <xdr:cNvCxnSpPr/>
      </xdr:nvCxnSpPr>
      <xdr:spPr>
        <a:xfrm flipV="1">
          <a:off x="1930400" y="11645900"/>
          <a:ext cx="812800" cy="203200"/>
        </a:xfrm>
        <a:prstGeom prst="line">
          <a:avLst/>
        </a:prstGeom>
        <a:ln w="12700">
          <a:solidFill>
            <a:schemeClr val="tx1"/>
          </a:solidFill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53</xdr:row>
      <xdr:rowOff>266701</xdr:rowOff>
    </xdr:from>
    <xdr:to>
      <xdr:col>67</xdr:col>
      <xdr:colOff>0</xdr:colOff>
      <xdr:row>55</xdr:row>
      <xdr:rowOff>38608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D14D58A8-5E44-5FAF-DCED-73E0F8680918}"/>
            </a:ext>
          </a:extLst>
        </xdr:cNvPr>
        <xdr:cNvCxnSpPr/>
      </xdr:nvCxnSpPr>
      <xdr:spPr>
        <a:xfrm>
          <a:off x="9359900" y="15544801"/>
          <a:ext cx="0" cy="521207"/>
        </a:xfrm>
        <a:prstGeom prst="line">
          <a:avLst/>
        </a:prstGeom>
        <a:ln w="31750">
          <a:solidFill>
            <a:schemeClr val="tx1"/>
          </a:solidFill>
          <a:headEnd type="stealth" w="lg" len="lg"/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63500</xdr:colOff>
      <xdr:row>42</xdr:row>
      <xdr:rowOff>152400</xdr:rowOff>
    </xdr:from>
    <xdr:to>
      <xdr:col>59</xdr:col>
      <xdr:colOff>101600</xdr:colOff>
      <xdr:row>51</xdr:row>
      <xdr:rowOff>139700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2696B42B-383A-C33A-5EC3-762A1F5EE434}"/>
            </a:ext>
          </a:extLst>
        </xdr:cNvPr>
        <xdr:cNvCxnSpPr/>
      </xdr:nvCxnSpPr>
      <xdr:spPr>
        <a:xfrm>
          <a:off x="6769100" y="12915900"/>
          <a:ext cx="1574800" cy="19431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BED5F-F1F2-D84D-B56D-371216B90380}">
  <dimension ref="A1:R70"/>
  <sheetViews>
    <sheetView tabSelected="1" zoomScaleNormal="100" workbookViewId="0"/>
  </sheetViews>
  <sheetFormatPr baseColWidth="10" defaultColWidth="14" defaultRowHeight="18" customHeight="1"/>
  <cols>
    <col min="1" max="1" width="33" style="19" customWidth="1"/>
    <col min="2" max="2" width="4.83203125" style="19" customWidth="1"/>
    <col min="3" max="3" width="2" style="4" customWidth="1"/>
    <col min="4" max="4" width="13.6640625" style="18" customWidth="1"/>
    <col min="5" max="5" width="13.1640625" style="18" customWidth="1"/>
    <col min="6" max="6" width="13.33203125" style="18" bestFit="1" customWidth="1"/>
    <col min="7" max="7" width="2" style="4" customWidth="1"/>
    <col min="8" max="8" width="14" style="18" customWidth="1"/>
    <col min="9" max="9" width="11.5" style="18" bestFit="1" customWidth="1"/>
    <col min="10" max="10" width="14" style="18" customWidth="1"/>
    <col min="11" max="11" width="2" style="4" customWidth="1"/>
    <col min="12" max="12" width="14" style="18" customWidth="1"/>
    <col min="13" max="13" width="3.6640625" style="17" customWidth="1"/>
    <col min="14" max="16384" width="14" style="4"/>
  </cols>
  <sheetData>
    <row r="1" spans="1:18" ht="18" customHeight="1">
      <c r="A1" s="91" t="s">
        <v>125</v>
      </c>
      <c r="B1" s="48" t="s">
        <v>124</v>
      </c>
      <c r="J1" s="128" t="s">
        <v>110</v>
      </c>
      <c r="K1" s="129"/>
      <c r="L1" s="130"/>
      <c r="M1" s="5">
        <v>1</v>
      </c>
      <c r="N1" s="4" t="s">
        <v>8</v>
      </c>
      <c r="R1" s="49"/>
    </row>
    <row r="2" spans="1:18" ht="18" customHeight="1">
      <c r="A2" s="92" t="s">
        <v>123</v>
      </c>
      <c r="B2" s="93" t="s">
        <v>122</v>
      </c>
      <c r="H2" s="143" t="s">
        <v>166</v>
      </c>
      <c r="I2" s="144"/>
      <c r="J2" s="131"/>
      <c r="K2" s="132"/>
      <c r="L2" s="133"/>
      <c r="M2" s="5">
        <f t="shared" ref="M2:M65" si="0">M1+1</f>
        <v>2</v>
      </c>
    </row>
    <row r="3" spans="1:18" ht="18" customHeight="1">
      <c r="A3" s="91" t="s">
        <v>121</v>
      </c>
      <c r="B3" s="48" t="s">
        <v>120</v>
      </c>
      <c r="H3" s="145"/>
      <c r="I3" s="146"/>
      <c r="J3" s="134"/>
      <c r="K3" s="135"/>
      <c r="L3" s="136"/>
      <c r="M3" s="5">
        <f t="shared" si="0"/>
        <v>3</v>
      </c>
    </row>
    <row r="4" spans="1:18" ht="17" customHeight="1">
      <c r="A4" s="156" t="s">
        <v>54</v>
      </c>
      <c r="B4" s="38"/>
      <c r="D4" s="84" t="s">
        <v>150</v>
      </c>
      <c r="E4" s="37" t="s">
        <v>108</v>
      </c>
      <c r="F4" s="37" t="s">
        <v>107</v>
      </c>
      <c r="H4" s="37" t="s">
        <v>106</v>
      </c>
      <c r="I4" s="37"/>
      <c r="J4" s="12" t="s">
        <v>105</v>
      </c>
      <c r="L4" s="36" t="s">
        <v>104</v>
      </c>
      <c r="M4" s="5">
        <f t="shared" si="0"/>
        <v>4</v>
      </c>
    </row>
    <row r="5" spans="1:18" ht="17" customHeight="1">
      <c r="A5" s="157"/>
      <c r="B5" s="35" t="s">
        <v>30</v>
      </c>
      <c r="D5" s="85" t="s">
        <v>151</v>
      </c>
      <c r="E5" s="11" t="s">
        <v>51</v>
      </c>
      <c r="F5" s="11" t="s">
        <v>103</v>
      </c>
      <c r="H5" s="11" t="s">
        <v>102</v>
      </c>
      <c r="I5" s="11" t="s">
        <v>101</v>
      </c>
      <c r="J5" s="11" t="s">
        <v>100</v>
      </c>
      <c r="L5" s="34" t="s">
        <v>99</v>
      </c>
      <c r="M5" s="5">
        <f t="shared" si="0"/>
        <v>5</v>
      </c>
    </row>
    <row r="6" spans="1:18" ht="18" customHeight="1">
      <c r="A6" s="28" t="s">
        <v>178</v>
      </c>
      <c r="B6" s="96" t="s">
        <v>93</v>
      </c>
      <c r="D6" s="8">
        <v>1156376490</v>
      </c>
      <c r="E6" s="8"/>
      <c r="F6" s="8">
        <f t="shared" ref="F6:F11" si="1">SUM(D6:E6)</f>
        <v>1156376490</v>
      </c>
      <c r="H6" s="160" t="s">
        <v>179</v>
      </c>
      <c r="I6" s="161"/>
      <c r="J6" s="162"/>
      <c r="L6" s="8">
        <f t="shared" ref="L6:L17" si="2">SUM(F6:J6)</f>
        <v>1156376490</v>
      </c>
      <c r="M6" s="5">
        <f t="shared" si="0"/>
        <v>6</v>
      </c>
    </row>
    <row r="7" spans="1:18" ht="18" customHeight="1">
      <c r="A7" s="28" t="s">
        <v>176</v>
      </c>
      <c r="B7" s="96" t="s">
        <v>93</v>
      </c>
      <c r="D7" s="8">
        <v>144930153</v>
      </c>
      <c r="E7" s="8"/>
      <c r="F7" s="8">
        <f t="shared" si="1"/>
        <v>144930153</v>
      </c>
      <c r="H7" s="163"/>
      <c r="I7" s="164"/>
      <c r="J7" s="165"/>
      <c r="L7" s="8">
        <f t="shared" si="2"/>
        <v>144930153</v>
      </c>
      <c r="M7" s="5">
        <f t="shared" si="0"/>
        <v>7</v>
      </c>
    </row>
    <row r="8" spans="1:18" ht="18" customHeight="1" thickBot="1">
      <c r="A8" s="125" t="s">
        <v>98</v>
      </c>
      <c r="B8" s="97" t="s">
        <v>93</v>
      </c>
      <c r="D8" s="53" t="s">
        <v>208</v>
      </c>
      <c r="E8" s="61" t="s">
        <v>140</v>
      </c>
      <c r="F8" s="24">
        <f t="shared" si="1"/>
        <v>0</v>
      </c>
      <c r="H8" s="24"/>
      <c r="I8" s="24"/>
      <c r="J8" s="24"/>
      <c r="L8" s="24">
        <f t="shared" si="2"/>
        <v>0</v>
      </c>
      <c r="M8" s="47">
        <f t="shared" si="0"/>
        <v>8</v>
      </c>
    </row>
    <row r="9" spans="1:18" ht="18" customHeight="1" thickTop="1" thickBot="1">
      <c r="A9" s="55" t="s">
        <v>132</v>
      </c>
      <c r="B9" s="97" t="s">
        <v>93</v>
      </c>
      <c r="D9" s="101" t="s">
        <v>172</v>
      </c>
      <c r="E9" s="86">
        <v>-65612091</v>
      </c>
      <c r="F9" s="13">
        <f t="shared" si="1"/>
        <v>-65612091</v>
      </c>
      <c r="H9" s="24"/>
      <c r="I9" s="24"/>
      <c r="J9" s="24"/>
      <c r="K9" s="100"/>
      <c r="L9" s="24">
        <f t="shared" si="2"/>
        <v>-65612091</v>
      </c>
      <c r="M9" s="47">
        <f t="shared" si="0"/>
        <v>9</v>
      </c>
    </row>
    <row r="10" spans="1:18" ht="18" customHeight="1" thickTop="1">
      <c r="A10" s="28" t="s">
        <v>96</v>
      </c>
      <c r="B10" s="96" t="s">
        <v>93</v>
      </c>
      <c r="D10" s="8"/>
      <c r="E10" s="8"/>
      <c r="F10" s="8">
        <f t="shared" si="1"/>
        <v>0</v>
      </c>
      <c r="H10" s="8">
        <v>7828194</v>
      </c>
      <c r="I10" s="8"/>
      <c r="J10" s="8"/>
      <c r="L10" s="8">
        <f t="shared" si="2"/>
        <v>7828194</v>
      </c>
      <c r="M10" s="5">
        <f t="shared" si="0"/>
        <v>10</v>
      </c>
    </row>
    <row r="11" spans="1:18" ht="18" customHeight="1" thickBot="1">
      <c r="A11" s="33" t="s">
        <v>95</v>
      </c>
      <c r="B11" s="98" t="s">
        <v>93</v>
      </c>
      <c r="D11" s="32"/>
      <c r="E11" s="32"/>
      <c r="F11" s="32">
        <f t="shared" si="1"/>
        <v>0</v>
      </c>
      <c r="H11" s="32">
        <v>81869709</v>
      </c>
      <c r="I11" s="32"/>
      <c r="J11" s="32"/>
      <c r="L11" s="32">
        <f t="shared" si="2"/>
        <v>81869709</v>
      </c>
      <c r="M11" s="31">
        <f t="shared" si="0"/>
        <v>11</v>
      </c>
    </row>
    <row r="12" spans="1:18" ht="18" customHeight="1">
      <c r="A12" s="28" t="s">
        <v>94</v>
      </c>
      <c r="B12" s="96" t="s">
        <v>93</v>
      </c>
      <c r="D12" s="8">
        <f>SUM(D6:D11)</f>
        <v>1301306643</v>
      </c>
      <c r="E12" s="8">
        <f>SUM(E6:E11)</f>
        <v>-65612091</v>
      </c>
      <c r="F12" s="8">
        <f>SUM(F6:F11)</f>
        <v>1235694552</v>
      </c>
      <c r="H12" s="8">
        <f>SUM(H6:H11)</f>
        <v>89697903</v>
      </c>
      <c r="I12" s="8">
        <f>SUM(I6:I11)</f>
        <v>0</v>
      </c>
      <c r="J12" s="8">
        <f>SUM(J6:J11)</f>
        <v>0</v>
      </c>
      <c r="L12" s="8">
        <f t="shared" si="2"/>
        <v>1325392455</v>
      </c>
      <c r="M12" s="5">
        <f t="shared" si="0"/>
        <v>12</v>
      </c>
    </row>
    <row r="13" spans="1:18" ht="18" customHeight="1">
      <c r="A13" s="28" t="s">
        <v>92</v>
      </c>
      <c r="B13" s="94" t="s">
        <v>31</v>
      </c>
      <c r="D13" s="8"/>
      <c r="E13" s="8"/>
      <c r="F13" s="8">
        <f t="shared" ref="F13:F27" si="3">SUM(D13:E13)</f>
        <v>0</v>
      </c>
      <c r="H13" s="8">
        <v>-1311823360</v>
      </c>
      <c r="I13" s="8"/>
      <c r="J13" s="8"/>
      <c r="L13" s="8">
        <f t="shared" si="2"/>
        <v>-1311823360</v>
      </c>
      <c r="M13" s="5">
        <f t="shared" si="0"/>
        <v>13</v>
      </c>
    </row>
    <row r="14" spans="1:18" ht="18" customHeight="1">
      <c r="A14" s="30" t="s">
        <v>91</v>
      </c>
      <c r="B14" s="95" t="s">
        <v>31</v>
      </c>
      <c r="D14" s="54" t="s">
        <v>208</v>
      </c>
      <c r="E14" s="62" t="s">
        <v>134</v>
      </c>
      <c r="F14" s="24">
        <f t="shared" si="3"/>
        <v>0</v>
      </c>
      <c r="H14" s="24"/>
      <c r="I14" s="24"/>
      <c r="J14" s="24"/>
      <c r="L14" s="24">
        <f t="shared" si="2"/>
        <v>0</v>
      </c>
      <c r="M14" s="47">
        <f t="shared" si="0"/>
        <v>14</v>
      </c>
    </row>
    <row r="15" spans="1:18" ht="18" customHeight="1">
      <c r="A15" s="26" t="s">
        <v>90</v>
      </c>
      <c r="B15" s="95" t="s">
        <v>31</v>
      </c>
      <c r="D15" s="24"/>
      <c r="E15" s="63" t="s">
        <v>135</v>
      </c>
      <c r="F15" s="24">
        <f t="shared" si="3"/>
        <v>0</v>
      </c>
      <c r="H15" s="24"/>
      <c r="I15" s="24"/>
      <c r="J15" s="24"/>
      <c r="L15" s="24">
        <f t="shared" si="2"/>
        <v>0</v>
      </c>
      <c r="M15" s="47">
        <f t="shared" si="0"/>
        <v>15</v>
      </c>
    </row>
    <row r="16" spans="1:18" ht="18" customHeight="1" thickBot="1">
      <c r="A16" s="28" t="s">
        <v>89</v>
      </c>
      <c r="B16" s="25" t="s">
        <v>79</v>
      </c>
      <c r="D16" s="8"/>
      <c r="E16" s="8"/>
      <c r="F16" s="8">
        <f t="shared" si="3"/>
        <v>0</v>
      </c>
      <c r="H16" s="126" t="s">
        <v>153</v>
      </c>
      <c r="I16" s="8">
        <v>45645609</v>
      </c>
      <c r="J16" s="8"/>
      <c r="L16" s="8">
        <f t="shared" si="2"/>
        <v>45645609</v>
      </c>
      <c r="M16" s="5">
        <f t="shared" si="0"/>
        <v>16</v>
      </c>
    </row>
    <row r="17" spans="1:13" ht="18" customHeight="1" thickTop="1">
      <c r="A17" s="28" t="s">
        <v>88</v>
      </c>
      <c r="B17" s="25" t="s">
        <v>79</v>
      </c>
      <c r="D17" s="150" t="s">
        <v>173</v>
      </c>
      <c r="E17" s="151"/>
      <c r="F17" s="10">
        <f t="shared" si="3"/>
        <v>0</v>
      </c>
      <c r="H17" s="126"/>
      <c r="I17" s="8">
        <v>11327598</v>
      </c>
      <c r="J17" s="8"/>
      <c r="L17" s="8">
        <f t="shared" si="2"/>
        <v>11327598</v>
      </c>
      <c r="M17" s="5">
        <f t="shared" si="0"/>
        <v>17</v>
      </c>
    </row>
    <row r="18" spans="1:13" ht="18" customHeight="1">
      <c r="A18" s="28" t="s">
        <v>87</v>
      </c>
      <c r="B18" s="25" t="s">
        <v>79</v>
      </c>
      <c r="D18" s="152"/>
      <c r="E18" s="153"/>
      <c r="F18" s="10">
        <f t="shared" si="3"/>
        <v>0</v>
      </c>
      <c r="H18" s="126"/>
      <c r="I18" s="8">
        <v>-4173291</v>
      </c>
      <c r="J18" s="8"/>
      <c r="L18" s="8">
        <f>SUM(D18:J18)</f>
        <v>-4173291</v>
      </c>
      <c r="M18" s="5">
        <f t="shared" si="0"/>
        <v>18</v>
      </c>
    </row>
    <row r="19" spans="1:13" ht="18" customHeight="1">
      <c r="A19" s="28" t="s">
        <v>86</v>
      </c>
      <c r="B19" s="25" t="s">
        <v>79</v>
      </c>
      <c r="D19" s="152"/>
      <c r="E19" s="153"/>
      <c r="F19" s="10">
        <f t="shared" si="3"/>
        <v>0</v>
      </c>
      <c r="H19" s="126"/>
      <c r="I19" s="8"/>
      <c r="J19" s="8">
        <v>3294200</v>
      </c>
      <c r="L19" s="8">
        <f t="shared" ref="L19:L25" si="4">SUM(F19:J19)</f>
        <v>3294200</v>
      </c>
      <c r="M19" s="5">
        <f t="shared" si="0"/>
        <v>19</v>
      </c>
    </row>
    <row r="20" spans="1:13" ht="18" customHeight="1">
      <c r="A20" s="28" t="s">
        <v>85</v>
      </c>
      <c r="B20" s="25" t="s">
        <v>79</v>
      </c>
      <c r="D20" s="152"/>
      <c r="E20" s="153"/>
      <c r="F20" s="10">
        <f t="shared" si="3"/>
        <v>0</v>
      </c>
      <c r="H20" s="126"/>
      <c r="I20" s="8"/>
      <c r="J20" s="8">
        <v>8564140</v>
      </c>
      <c r="L20" s="8">
        <f t="shared" si="4"/>
        <v>8564140</v>
      </c>
      <c r="M20" s="5">
        <f t="shared" si="0"/>
        <v>20</v>
      </c>
    </row>
    <row r="21" spans="1:13" ht="18" customHeight="1">
      <c r="A21" s="28" t="s">
        <v>84</v>
      </c>
      <c r="B21" s="25" t="s">
        <v>79</v>
      </c>
      <c r="D21" s="152"/>
      <c r="E21" s="153"/>
      <c r="F21" s="10">
        <f t="shared" si="3"/>
        <v>0</v>
      </c>
      <c r="H21" s="126"/>
      <c r="I21" s="8"/>
      <c r="J21" s="8">
        <v>-3294200</v>
      </c>
      <c r="L21" s="8">
        <f t="shared" si="4"/>
        <v>-3294200</v>
      </c>
      <c r="M21" s="5">
        <f t="shared" si="0"/>
        <v>21</v>
      </c>
    </row>
    <row r="22" spans="1:13" ht="18" customHeight="1">
      <c r="A22" s="28" t="s">
        <v>83</v>
      </c>
      <c r="B22" s="25" t="s">
        <v>79</v>
      </c>
      <c r="D22" s="152"/>
      <c r="E22" s="153"/>
      <c r="F22" s="10">
        <f t="shared" si="3"/>
        <v>0</v>
      </c>
      <c r="H22" s="126"/>
      <c r="I22" s="8"/>
      <c r="J22" s="8">
        <v>-1587595</v>
      </c>
      <c r="L22" s="8">
        <f t="shared" si="4"/>
        <v>-1587595</v>
      </c>
      <c r="M22" s="5">
        <f t="shared" si="0"/>
        <v>22</v>
      </c>
    </row>
    <row r="23" spans="1:13" ht="18" customHeight="1">
      <c r="A23" s="28" t="s">
        <v>82</v>
      </c>
      <c r="B23" s="25" t="s">
        <v>79</v>
      </c>
      <c r="D23" s="152"/>
      <c r="E23" s="153"/>
      <c r="F23" s="10">
        <f t="shared" si="3"/>
        <v>0</v>
      </c>
      <c r="H23" s="126"/>
      <c r="I23" s="8"/>
      <c r="J23" s="8">
        <v>4165234</v>
      </c>
      <c r="L23" s="8">
        <f t="shared" si="4"/>
        <v>4165234</v>
      </c>
      <c r="M23" s="5">
        <f t="shared" si="0"/>
        <v>23</v>
      </c>
    </row>
    <row r="24" spans="1:13" ht="18" customHeight="1" thickBot="1">
      <c r="A24" s="28" t="s">
        <v>81</v>
      </c>
      <c r="B24" s="25" t="s">
        <v>79</v>
      </c>
      <c r="D24" s="154"/>
      <c r="E24" s="155"/>
      <c r="F24" s="10">
        <f t="shared" si="3"/>
        <v>0</v>
      </c>
      <c r="H24" s="126"/>
      <c r="I24" s="8"/>
      <c r="J24" s="8">
        <v>25000</v>
      </c>
      <c r="L24" s="8">
        <f t="shared" si="4"/>
        <v>25000</v>
      </c>
      <c r="M24" s="5">
        <f t="shared" si="0"/>
        <v>24</v>
      </c>
    </row>
    <row r="25" spans="1:13" ht="18" customHeight="1" thickTop="1">
      <c r="A25" s="28" t="s">
        <v>80</v>
      </c>
      <c r="B25" s="22" t="s">
        <v>79</v>
      </c>
      <c r="D25" s="8"/>
      <c r="E25" s="8"/>
      <c r="F25" s="8">
        <f t="shared" si="3"/>
        <v>0</v>
      </c>
      <c r="H25" s="127"/>
      <c r="I25" s="8"/>
      <c r="J25" s="7">
        <v>1536394</v>
      </c>
      <c r="L25" s="7">
        <f t="shared" si="4"/>
        <v>1536394</v>
      </c>
      <c r="M25" s="5">
        <f t="shared" si="0"/>
        <v>25</v>
      </c>
    </row>
    <row r="26" spans="1:13" ht="18" customHeight="1" thickBot="1">
      <c r="A26" s="27" t="s">
        <v>180</v>
      </c>
      <c r="B26" s="87" t="s">
        <v>155</v>
      </c>
      <c r="D26" s="16">
        <f>SUM(D12:D25)</f>
        <v>1301306643</v>
      </c>
      <c r="E26" s="16">
        <f>SUM(E12:E25)</f>
        <v>-65612091</v>
      </c>
      <c r="F26" s="16">
        <f>SUM(F12:F25)</f>
        <v>1235694552</v>
      </c>
      <c r="H26" s="16">
        <f>SUM(H12:H25)</f>
        <v>-1222125457</v>
      </c>
      <c r="I26" s="16">
        <f>SUM(I12:I25)</f>
        <v>52799916</v>
      </c>
      <c r="J26" s="16">
        <f>SUM(J12:J25)</f>
        <v>12703173</v>
      </c>
      <c r="L26" s="16">
        <f>SUM(L12:L25)</f>
        <v>79072184</v>
      </c>
      <c r="M26" s="5">
        <f t="shared" si="0"/>
        <v>26</v>
      </c>
    </row>
    <row r="27" spans="1:13" ht="18" customHeight="1" thickTop="1" thickBot="1">
      <c r="A27" s="26" t="s">
        <v>119</v>
      </c>
      <c r="B27" s="88" t="s">
        <v>156</v>
      </c>
      <c r="D27" s="122" t="s">
        <v>207</v>
      </c>
      <c r="E27" s="8">
        <f>-E9</f>
        <v>65612091</v>
      </c>
      <c r="F27" s="13">
        <f t="shared" si="3"/>
        <v>65612091</v>
      </c>
      <c r="H27" s="86">
        <v>-65612091</v>
      </c>
      <c r="I27" s="102" t="s">
        <v>171</v>
      </c>
      <c r="J27" s="124" t="s">
        <v>209</v>
      </c>
      <c r="L27" s="8">
        <f>SUM(F27:J27)</f>
        <v>0</v>
      </c>
      <c r="M27" s="5">
        <f t="shared" si="0"/>
        <v>27</v>
      </c>
    </row>
    <row r="28" spans="1:13" ht="18" customHeight="1" thickTop="1" thickBot="1">
      <c r="A28" s="68" t="s">
        <v>138</v>
      </c>
      <c r="B28" s="90" t="s">
        <v>156</v>
      </c>
      <c r="D28" s="66">
        <f>IFERROR(D29*1,0)-IFERROR(D26*1,0)-IFERROR(D27*1,0)</f>
        <v>-1301306643</v>
      </c>
      <c r="E28" s="66">
        <f>IFERROR(E29*1,0)-IFERROR(E26*1,0)-IFERROR(E27*1,0)</f>
        <v>0</v>
      </c>
      <c r="F28" s="66">
        <f>IFERROR(F29*1,0)-IFERROR(F26*1,0)-IFERROR(F27*1,0)</f>
        <v>32714389</v>
      </c>
      <c r="H28" s="66">
        <f>IFERROR(H29*1,0)-IFERROR(H26*1,0)-IFERROR(H27*1,0)</f>
        <v>26191200</v>
      </c>
      <c r="I28" s="66">
        <f>IFERROR(I29*1,0)-IFERROR(I26*1,0)-IFERROR(I27*1,0)</f>
        <v>-52799916</v>
      </c>
      <c r="J28" s="66">
        <f>IFERROR(J29*1,0)-IFERROR(J26*1,0)-IFERROR(J27*1,0)</f>
        <v>-12703173</v>
      </c>
      <c r="L28" s="66">
        <f>IFERROR(L29*1,0)-IFERROR(L26*1,0)-IFERROR(L27*1,0)</f>
        <v>-6597500</v>
      </c>
      <c r="M28" s="5">
        <f t="shared" si="0"/>
        <v>28</v>
      </c>
    </row>
    <row r="29" spans="1:13" ht="18" customHeight="1" thickTop="1" thickBot="1">
      <c r="A29" s="70" t="s">
        <v>170</v>
      </c>
      <c r="B29" s="89" t="s">
        <v>156</v>
      </c>
      <c r="D29" s="99"/>
      <c r="E29" s="99"/>
      <c r="F29" s="71">
        <v>1334021032</v>
      </c>
      <c r="H29" s="71">
        <v>-1261546348</v>
      </c>
      <c r="I29" s="99"/>
      <c r="J29" s="99"/>
      <c r="L29" s="71">
        <v>72474684</v>
      </c>
      <c r="M29" s="5">
        <f t="shared" si="0"/>
        <v>29</v>
      </c>
    </row>
    <row r="30" spans="1:13" ht="17" customHeight="1" thickTop="1">
      <c r="A30" s="67" t="s">
        <v>53</v>
      </c>
      <c r="B30" s="46" t="s">
        <v>1</v>
      </c>
      <c r="D30" s="67" t="s">
        <v>3</v>
      </c>
      <c r="E30" s="46" t="s">
        <v>4</v>
      </c>
      <c r="F30" s="46" t="s">
        <v>5</v>
      </c>
      <c r="H30" s="67" t="s">
        <v>52</v>
      </c>
      <c r="I30" s="46" t="s">
        <v>50</v>
      </c>
      <c r="J30" s="46" t="s">
        <v>118</v>
      </c>
      <c r="L30" s="46" t="s">
        <v>117</v>
      </c>
      <c r="M30" s="5">
        <f t="shared" si="0"/>
        <v>30</v>
      </c>
    </row>
    <row r="31" spans="1:13" ht="18" customHeight="1">
      <c r="A31" s="147" t="s">
        <v>116</v>
      </c>
      <c r="B31" s="147"/>
      <c r="C31" s="147"/>
      <c r="D31" s="147"/>
      <c r="E31" s="45" t="s">
        <v>115</v>
      </c>
      <c r="F31" s="45"/>
      <c r="H31" s="15" t="s">
        <v>114</v>
      </c>
      <c r="I31" s="15"/>
      <c r="J31" s="15"/>
      <c r="K31" s="15"/>
      <c r="L31" s="15"/>
      <c r="M31" s="5">
        <f t="shared" si="0"/>
        <v>31</v>
      </c>
    </row>
    <row r="32" spans="1:13" ht="18" customHeight="1">
      <c r="A32" s="147"/>
      <c r="B32" s="147"/>
      <c r="C32" s="147"/>
      <c r="D32" s="147"/>
      <c r="E32" s="15" t="s">
        <v>113</v>
      </c>
      <c r="F32" s="15"/>
      <c r="H32" s="15" t="s">
        <v>112</v>
      </c>
      <c r="I32" s="15"/>
      <c r="J32" s="15"/>
      <c r="K32" s="15"/>
      <c r="L32" s="15"/>
      <c r="M32" s="5">
        <f t="shared" si="0"/>
        <v>32</v>
      </c>
    </row>
    <row r="33" spans="1:13" ht="17" customHeight="1">
      <c r="A33" s="44" t="s">
        <v>192</v>
      </c>
      <c r="B33" s="148" t="str">
        <f ca="1">"©"&amp;RIGHT("0"&amp;MONTH(NOW()),2)&amp;"/"&amp;RIGHT("0"&amp;DAY(NOW())   +   0,2)&amp;"/"&amp;YEAR(NOW())&amp;" LAWRENCE GERARD BRUNN, CPA (PA), MBA"</f>
        <v>©06/19/2025 LAWRENCE GERARD BRUNN, CPA (PA), MBA</v>
      </c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5">
        <f t="shared" si="0"/>
        <v>33</v>
      </c>
    </row>
    <row r="34" spans="1:13" ht="17" customHeight="1">
      <c r="A34" s="115" t="s">
        <v>193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5">
        <f t="shared" si="0"/>
        <v>34</v>
      </c>
    </row>
    <row r="35" spans="1:13" ht="17" customHeight="1">
      <c r="A35" s="118" t="s">
        <v>195</v>
      </c>
      <c r="B35" s="149" t="s">
        <v>23</v>
      </c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5">
        <f t="shared" si="0"/>
        <v>35</v>
      </c>
    </row>
    <row r="36" spans="1:13" ht="17" customHeight="1">
      <c r="A36" s="43" t="s">
        <v>194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5">
        <f t="shared" si="0"/>
        <v>36</v>
      </c>
    </row>
    <row r="37" spans="1:13" ht="18" customHeight="1">
      <c r="A37" s="42" t="s">
        <v>177</v>
      </c>
      <c r="B37" s="40" t="s">
        <v>111</v>
      </c>
      <c r="C37" s="41"/>
      <c r="D37" s="40"/>
      <c r="E37" s="58">
        <f>H27</f>
        <v>-65612091</v>
      </c>
      <c r="F37" s="59" t="s">
        <v>133</v>
      </c>
      <c r="G37" s="56"/>
      <c r="H37" s="56"/>
      <c r="I37" s="57"/>
      <c r="J37" s="128" t="s">
        <v>110</v>
      </c>
      <c r="K37" s="129"/>
      <c r="L37" s="130"/>
      <c r="M37" s="5">
        <f t="shared" si="0"/>
        <v>37</v>
      </c>
    </row>
    <row r="38" spans="1:13" ht="18" customHeight="1">
      <c r="A38" s="42" t="s">
        <v>174</v>
      </c>
      <c r="B38" s="137" t="s">
        <v>109</v>
      </c>
      <c r="C38" s="137"/>
      <c r="D38" s="137"/>
      <c r="E38" s="137"/>
      <c r="F38" s="137"/>
      <c r="G38" s="138"/>
      <c r="H38" s="139" t="s">
        <v>167</v>
      </c>
      <c r="I38" s="140"/>
      <c r="J38" s="131"/>
      <c r="K38" s="132"/>
      <c r="L38" s="133"/>
      <c r="M38" s="5">
        <f t="shared" si="0"/>
        <v>38</v>
      </c>
    </row>
    <row r="39" spans="1:13" ht="18" customHeight="1">
      <c r="A39" s="39" t="s">
        <v>175</v>
      </c>
      <c r="B39" s="137"/>
      <c r="C39" s="137"/>
      <c r="D39" s="137"/>
      <c r="E39" s="137"/>
      <c r="F39" s="137"/>
      <c r="G39" s="138"/>
      <c r="H39" s="141"/>
      <c r="I39" s="142"/>
      <c r="J39" s="134"/>
      <c r="K39" s="135"/>
      <c r="L39" s="136"/>
      <c r="M39" s="5">
        <f t="shared" si="0"/>
        <v>39</v>
      </c>
    </row>
    <row r="40" spans="1:13" ht="17" customHeight="1">
      <c r="A40" s="158" t="s">
        <v>55</v>
      </c>
      <c r="B40" s="38"/>
      <c r="D40" s="84" t="s">
        <v>150</v>
      </c>
      <c r="E40" s="37" t="s">
        <v>108</v>
      </c>
      <c r="F40" s="37" t="s">
        <v>107</v>
      </c>
      <c r="H40" s="37" t="s">
        <v>106</v>
      </c>
      <c r="I40" s="37"/>
      <c r="J40" s="37" t="s">
        <v>105</v>
      </c>
      <c r="L40" s="36" t="s">
        <v>104</v>
      </c>
      <c r="M40" s="5">
        <f t="shared" si="0"/>
        <v>40</v>
      </c>
    </row>
    <row r="41" spans="1:13" ht="17" customHeight="1">
      <c r="A41" s="159"/>
      <c r="B41" s="35" t="s">
        <v>30</v>
      </c>
      <c r="D41" s="85" t="s">
        <v>151</v>
      </c>
      <c r="E41" s="11" t="s">
        <v>51</v>
      </c>
      <c r="F41" s="11" t="s">
        <v>103</v>
      </c>
      <c r="H41" s="11" t="s">
        <v>102</v>
      </c>
      <c r="I41" s="11" t="s">
        <v>101</v>
      </c>
      <c r="J41" s="11" t="s">
        <v>100</v>
      </c>
      <c r="L41" s="34" t="s">
        <v>99</v>
      </c>
      <c r="M41" s="5">
        <f t="shared" si="0"/>
        <v>41</v>
      </c>
    </row>
    <row r="42" spans="1:13" ht="18" customHeight="1">
      <c r="A42" s="28" t="s">
        <v>178</v>
      </c>
      <c r="B42" s="96" t="s">
        <v>93</v>
      </c>
      <c r="D42" s="8">
        <v>1156376490</v>
      </c>
      <c r="E42" s="8"/>
      <c r="F42" s="8">
        <f t="shared" ref="F42:F47" si="5">SUM(D42:E42)</f>
        <v>1156376490</v>
      </c>
      <c r="H42" s="8"/>
      <c r="I42" s="8"/>
      <c r="J42" s="8"/>
      <c r="L42" s="8">
        <f t="shared" ref="L42:L61" si="6">SUM(F42:J42)</f>
        <v>1156376490</v>
      </c>
      <c r="M42" s="5">
        <f t="shared" si="0"/>
        <v>42</v>
      </c>
    </row>
    <row r="43" spans="1:13" ht="18" customHeight="1">
      <c r="A43" s="28" t="s">
        <v>176</v>
      </c>
      <c r="B43" s="96" t="s">
        <v>93</v>
      </c>
      <c r="D43" s="8">
        <v>144930153</v>
      </c>
      <c r="E43" s="8"/>
      <c r="F43" s="8">
        <f t="shared" si="5"/>
        <v>144930153</v>
      </c>
      <c r="H43" s="8"/>
      <c r="I43" s="8"/>
      <c r="J43" s="8"/>
      <c r="L43" s="8">
        <f t="shared" si="6"/>
        <v>144930153</v>
      </c>
      <c r="M43" s="5">
        <f t="shared" si="0"/>
        <v>43</v>
      </c>
    </row>
    <row r="44" spans="1:13" ht="18" customHeight="1">
      <c r="A44" s="125" t="s">
        <v>98</v>
      </c>
      <c r="B44" s="97" t="s">
        <v>93</v>
      </c>
      <c r="D44" s="53" t="s">
        <v>204</v>
      </c>
      <c r="E44" s="24">
        <v>65612091</v>
      </c>
      <c r="F44" s="24">
        <f t="shared" si="5"/>
        <v>65612091</v>
      </c>
      <c r="H44" s="24"/>
      <c r="I44" s="24"/>
      <c r="J44" s="24"/>
      <c r="L44" s="24">
        <f t="shared" si="6"/>
        <v>65612091</v>
      </c>
      <c r="M44" s="29">
        <f t="shared" si="0"/>
        <v>44</v>
      </c>
    </row>
    <row r="45" spans="1:13" ht="18" customHeight="1">
      <c r="A45" s="30" t="s">
        <v>97</v>
      </c>
      <c r="B45" s="97" t="s">
        <v>93</v>
      </c>
      <c r="D45" s="53"/>
      <c r="E45" s="120" t="s">
        <v>136</v>
      </c>
      <c r="F45" s="24">
        <f t="shared" si="5"/>
        <v>0</v>
      </c>
      <c r="H45" s="24"/>
      <c r="I45" s="24"/>
      <c r="J45" s="24"/>
      <c r="L45" s="24">
        <f t="shared" si="6"/>
        <v>0</v>
      </c>
      <c r="M45" s="29">
        <f t="shared" si="0"/>
        <v>45</v>
      </c>
    </row>
    <row r="46" spans="1:13" ht="18" customHeight="1">
      <c r="A46" s="28" t="s">
        <v>96</v>
      </c>
      <c r="B46" s="96" t="s">
        <v>93</v>
      </c>
      <c r="D46" s="8"/>
      <c r="E46" s="8"/>
      <c r="F46" s="8">
        <f t="shared" si="5"/>
        <v>0</v>
      </c>
      <c r="H46" s="8">
        <v>7828194</v>
      </c>
      <c r="I46" s="8"/>
      <c r="J46" s="8"/>
      <c r="L46" s="8">
        <f t="shared" si="6"/>
        <v>7828194</v>
      </c>
      <c r="M46" s="5">
        <f t="shared" si="0"/>
        <v>46</v>
      </c>
    </row>
    <row r="47" spans="1:13" ht="18" customHeight="1" thickBot="1">
      <c r="A47" s="33" t="s">
        <v>95</v>
      </c>
      <c r="B47" s="98" t="s">
        <v>93</v>
      </c>
      <c r="D47" s="32"/>
      <c r="E47" s="32"/>
      <c r="F47" s="32">
        <f t="shared" si="5"/>
        <v>0</v>
      </c>
      <c r="H47" s="32">
        <v>81869709</v>
      </c>
      <c r="I47" s="32"/>
      <c r="J47" s="32"/>
      <c r="L47" s="32">
        <f t="shared" si="6"/>
        <v>81869709</v>
      </c>
      <c r="M47" s="31">
        <f t="shared" si="0"/>
        <v>47</v>
      </c>
    </row>
    <row r="48" spans="1:13" ht="18" customHeight="1">
      <c r="A48" s="28" t="s">
        <v>94</v>
      </c>
      <c r="B48" s="96" t="s">
        <v>93</v>
      </c>
      <c r="D48" s="8">
        <f>SUM(D42:D47)</f>
        <v>1301306643</v>
      </c>
      <c r="E48" s="8">
        <f>SUM(E42:E47)</f>
        <v>65612091</v>
      </c>
      <c r="F48" s="8">
        <f>SUM(F42:F47)</f>
        <v>1366918734</v>
      </c>
      <c r="H48" s="8">
        <f>SUM(H42:H47)</f>
        <v>89697903</v>
      </c>
      <c r="I48" s="8">
        <f>SUM(I42:I47)</f>
        <v>0</v>
      </c>
      <c r="J48" s="8">
        <f>SUM(J42:J47)</f>
        <v>0</v>
      </c>
      <c r="L48" s="8">
        <f t="shared" si="6"/>
        <v>1456616637</v>
      </c>
      <c r="M48" s="5">
        <f t="shared" si="0"/>
        <v>48</v>
      </c>
    </row>
    <row r="49" spans="1:13" ht="18" customHeight="1">
      <c r="A49" s="28" t="s">
        <v>92</v>
      </c>
      <c r="B49" s="94" t="s">
        <v>31</v>
      </c>
      <c r="D49" s="8"/>
      <c r="E49" s="8"/>
      <c r="F49" s="8">
        <f t="shared" ref="F49:F61" si="7">SUM(D49:E49)</f>
        <v>0</v>
      </c>
      <c r="H49" s="8">
        <v>-1311823360</v>
      </c>
      <c r="I49" s="8"/>
      <c r="J49" s="8"/>
      <c r="L49" s="8">
        <f t="shared" si="6"/>
        <v>-1311823360</v>
      </c>
      <c r="M49" s="5">
        <f t="shared" si="0"/>
        <v>49</v>
      </c>
    </row>
    <row r="50" spans="1:13" ht="18" customHeight="1">
      <c r="A50" s="30" t="s">
        <v>91</v>
      </c>
      <c r="B50" s="95" t="s">
        <v>31</v>
      </c>
      <c r="D50" s="54" t="s">
        <v>204</v>
      </c>
      <c r="E50" s="24">
        <v>-65612091</v>
      </c>
      <c r="F50" s="24">
        <f t="shared" si="7"/>
        <v>-65612091</v>
      </c>
      <c r="H50" s="24"/>
      <c r="I50" s="24"/>
      <c r="J50" s="24"/>
      <c r="L50" s="24">
        <f t="shared" si="6"/>
        <v>-65612091</v>
      </c>
      <c r="M50" s="29">
        <f t="shared" si="0"/>
        <v>50</v>
      </c>
    </row>
    <row r="51" spans="1:13" ht="18" customHeight="1">
      <c r="A51" s="26" t="s">
        <v>90</v>
      </c>
      <c r="B51" s="95" t="s">
        <v>31</v>
      </c>
      <c r="D51" s="24"/>
      <c r="E51" s="121" t="s">
        <v>137</v>
      </c>
      <c r="F51" s="24">
        <f t="shared" si="7"/>
        <v>0</v>
      </c>
      <c r="H51" s="24"/>
      <c r="I51" s="24"/>
      <c r="J51" s="24"/>
      <c r="L51" s="24">
        <f t="shared" si="6"/>
        <v>0</v>
      </c>
      <c r="M51" s="29">
        <f t="shared" si="0"/>
        <v>51</v>
      </c>
    </row>
    <row r="52" spans="1:13" ht="18" customHeight="1">
      <c r="A52" s="28" t="s">
        <v>89</v>
      </c>
      <c r="B52" s="25" t="s">
        <v>79</v>
      </c>
      <c r="D52" s="8"/>
      <c r="E52" s="8"/>
      <c r="F52" s="8">
        <f t="shared" si="7"/>
        <v>0</v>
      </c>
      <c r="H52" s="126" t="s">
        <v>154</v>
      </c>
      <c r="I52" s="8">
        <v>45645609</v>
      </c>
      <c r="J52" s="8"/>
      <c r="L52" s="8">
        <f t="shared" si="6"/>
        <v>45645609</v>
      </c>
      <c r="M52" s="5">
        <f t="shared" si="0"/>
        <v>52</v>
      </c>
    </row>
    <row r="53" spans="1:13" ht="18" customHeight="1">
      <c r="A53" s="28" t="s">
        <v>88</v>
      </c>
      <c r="B53" s="25" t="s">
        <v>79</v>
      </c>
      <c r="D53" s="8"/>
      <c r="E53" s="8"/>
      <c r="F53" s="8">
        <f t="shared" si="7"/>
        <v>0</v>
      </c>
      <c r="H53" s="126"/>
      <c r="I53" s="8">
        <v>11327598</v>
      </c>
      <c r="J53" s="8"/>
      <c r="L53" s="8">
        <f t="shared" si="6"/>
        <v>11327598</v>
      </c>
      <c r="M53" s="5">
        <f t="shared" si="0"/>
        <v>53</v>
      </c>
    </row>
    <row r="54" spans="1:13" ht="18" customHeight="1">
      <c r="A54" s="28" t="s">
        <v>87</v>
      </c>
      <c r="B54" s="25" t="s">
        <v>79</v>
      </c>
      <c r="D54" s="8"/>
      <c r="E54" s="8"/>
      <c r="F54" s="8">
        <f t="shared" si="7"/>
        <v>0</v>
      </c>
      <c r="H54" s="126"/>
      <c r="I54" s="8">
        <v>-4173291</v>
      </c>
      <c r="J54" s="8"/>
      <c r="L54" s="8">
        <f t="shared" si="6"/>
        <v>-4173291</v>
      </c>
      <c r="M54" s="5">
        <f t="shared" si="0"/>
        <v>54</v>
      </c>
    </row>
    <row r="55" spans="1:13" ht="18" customHeight="1">
      <c r="A55" s="28" t="s">
        <v>86</v>
      </c>
      <c r="B55" s="25" t="s">
        <v>79</v>
      </c>
      <c r="D55" s="8"/>
      <c r="E55" s="8"/>
      <c r="F55" s="8">
        <f t="shared" si="7"/>
        <v>0</v>
      </c>
      <c r="H55" s="126"/>
      <c r="I55" s="8"/>
      <c r="J55" s="8">
        <v>3294200</v>
      </c>
      <c r="L55" s="8">
        <f t="shared" si="6"/>
        <v>3294200</v>
      </c>
      <c r="M55" s="5">
        <f t="shared" si="0"/>
        <v>55</v>
      </c>
    </row>
    <row r="56" spans="1:13" ht="18" customHeight="1">
      <c r="A56" s="28" t="s">
        <v>85</v>
      </c>
      <c r="B56" s="25" t="s">
        <v>79</v>
      </c>
      <c r="D56" s="8"/>
      <c r="E56" s="8"/>
      <c r="F56" s="8">
        <f t="shared" si="7"/>
        <v>0</v>
      </c>
      <c r="H56" s="126"/>
      <c r="I56" s="8"/>
      <c r="J56" s="8">
        <v>8564140</v>
      </c>
      <c r="L56" s="8">
        <f t="shared" si="6"/>
        <v>8564140</v>
      </c>
      <c r="M56" s="5">
        <f t="shared" si="0"/>
        <v>56</v>
      </c>
    </row>
    <row r="57" spans="1:13" ht="18" customHeight="1">
      <c r="A57" s="28" t="s">
        <v>84</v>
      </c>
      <c r="B57" s="25" t="s">
        <v>79</v>
      </c>
      <c r="D57" s="8"/>
      <c r="E57" s="8"/>
      <c r="F57" s="8">
        <f t="shared" si="7"/>
        <v>0</v>
      </c>
      <c r="H57" s="126"/>
      <c r="I57" s="8"/>
      <c r="J57" s="8">
        <v>-3294200</v>
      </c>
      <c r="L57" s="8">
        <f t="shared" si="6"/>
        <v>-3294200</v>
      </c>
      <c r="M57" s="5">
        <f t="shared" si="0"/>
        <v>57</v>
      </c>
    </row>
    <row r="58" spans="1:13" ht="18" customHeight="1">
      <c r="A58" s="28" t="s">
        <v>83</v>
      </c>
      <c r="B58" s="25" t="s">
        <v>79</v>
      </c>
      <c r="D58" s="8"/>
      <c r="E58" s="8"/>
      <c r="F58" s="8">
        <f t="shared" si="7"/>
        <v>0</v>
      </c>
      <c r="H58" s="126"/>
      <c r="I58" s="8"/>
      <c r="J58" s="8">
        <v>-1587595</v>
      </c>
      <c r="L58" s="8">
        <f t="shared" si="6"/>
        <v>-1587595</v>
      </c>
      <c r="M58" s="5">
        <f t="shared" si="0"/>
        <v>58</v>
      </c>
    </row>
    <row r="59" spans="1:13" ht="18" customHeight="1">
      <c r="A59" s="28" t="s">
        <v>82</v>
      </c>
      <c r="B59" s="25" t="s">
        <v>79</v>
      </c>
      <c r="D59" s="8"/>
      <c r="E59" s="8"/>
      <c r="F59" s="8">
        <f t="shared" si="7"/>
        <v>0</v>
      </c>
      <c r="H59" s="126"/>
      <c r="I59" s="8"/>
      <c r="J59" s="8">
        <v>4165234</v>
      </c>
      <c r="L59" s="8">
        <f t="shared" si="6"/>
        <v>4165234</v>
      </c>
      <c r="M59" s="5">
        <f t="shared" si="0"/>
        <v>59</v>
      </c>
    </row>
    <row r="60" spans="1:13" ht="18" customHeight="1">
      <c r="A60" s="28" t="s">
        <v>81</v>
      </c>
      <c r="B60" s="25" t="s">
        <v>79</v>
      </c>
      <c r="D60" s="8"/>
      <c r="E60" s="8"/>
      <c r="F60" s="8">
        <f t="shared" si="7"/>
        <v>0</v>
      </c>
      <c r="H60" s="126"/>
      <c r="I60" s="8"/>
      <c r="J60" s="8">
        <v>25000</v>
      </c>
      <c r="L60" s="8">
        <f t="shared" si="6"/>
        <v>25000</v>
      </c>
      <c r="M60" s="5">
        <f t="shared" si="0"/>
        <v>60</v>
      </c>
    </row>
    <row r="61" spans="1:13" ht="18" customHeight="1">
      <c r="A61" s="28" t="s">
        <v>80</v>
      </c>
      <c r="B61" s="22" t="s">
        <v>79</v>
      </c>
      <c r="D61" s="8"/>
      <c r="E61" s="8"/>
      <c r="F61" s="8">
        <f t="shared" si="7"/>
        <v>0</v>
      </c>
      <c r="H61" s="127"/>
      <c r="I61" s="8"/>
      <c r="J61" s="7">
        <v>1536394</v>
      </c>
      <c r="L61" s="7">
        <f t="shared" si="6"/>
        <v>1536394</v>
      </c>
      <c r="M61" s="5">
        <f t="shared" si="0"/>
        <v>61</v>
      </c>
    </row>
    <row r="62" spans="1:13" ht="18" customHeight="1">
      <c r="A62" s="27" t="s">
        <v>180</v>
      </c>
      <c r="B62" s="87" t="s">
        <v>155</v>
      </c>
      <c r="D62" s="16">
        <f>SUM(D48:D61)</f>
        <v>1301306643</v>
      </c>
      <c r="E62" s="16">
        <f>SUM(E48:E61)</f>
        <v>0</v>
      </c>
      <c r="F62" s="16">
        <f>SUM(F48:F61)</f>
        <v>1301306643</v>
      </c>
      <c r="H62" s="16">
        <f>SUM(H48:H61)</f>
        <v>-1222125457</v>
      </c>
      <c r="I62" s="16">
        <f>SUM(I48:I61)</f>
        <v>52799916</v>
      </c>
      <c r="J62" s="16">
        <f>SUM(J48:J61)</f>
        <v>12703173</v>
      </c>
      <c r="L62" s="16">
        <f>SUM(L48:L61)</f>
        <v>144684275</v>
      </c>
      <c r="M62" s="5">
        <f t="shared" si="0"/>
        <v>62</v>
      </c>
    </row>
    <row r="63" spans="1:13" ht="18" customHeight="1">
      <c r="A63" s="26" t="s">
        <v>78</v>
      </c>
      <c r="B63" s="88" t="s">
        <v>156</v>
      </c>
      <c r="D63" s="123" t="s">
        <v>205</v>
      </c>
      <c r="E63" s="24">
        <v>-65612091</v>
      </c>
      <c r="F63" s="8">
        <f>SUM(D63:E63)</f>
        <v>-65612091</v>
      </c>
      <c r="H63" s="24">
        <v>65612091</v>
      </c>
      <c r="I63" s="8" t="s">
        <v>206</v>
      </c>
      <c r="J63" s="8"/>
      <c r="L63" s="8">
        <f>SUM(F63:J63)</f>
        <v>0</v>
      </c>
      <c r="M63" s="5">
        <f t="shared" si="0"/>
        <v>63</v>
      </c>
    </row>
    <row r="64" spans="1:13" ht="18" customHeight="1">
      <c r="A64" s="23" t="s">
        <v>77</v>
      </c>
      <c r="B64" s="90" t="s">
        <v>156</v>
      </c>
      <c r="D64" s="21">
        <f>D28</f>
        <v>-1301306643</v>
      </c>
      <c r="E64" s="21">
        <f>E28</f>
        <v>0</v>
      </c>
      <c r="F64" s="21">
        <f>F28</f>
        <v>32714389</v>
      </c>
      <c r="H64" s="21">
        <f>H28</f>
        <v>26191200</v>
      </c>
      <c r="I64" s="21">
        <f>I28</f>
        <v>-52799916</v>
      </c>
      <c r="J64" s="21">
        <f>J28</f>
        <v>-12703173</v>
      </c>
      <c r="L64" s="21">
        <f>L28</f>
        <v>-6597500</v>
      </c>
      <c r="M64" s="5">
        <f t="shared" si="0"/>
        <v>64</v>
      </c>
    </row>
    <row r="65" spans="1:13" s="6" customFormat="1" ht="18" customHeight="1">
      <c r="A65" s="64" t="s">
        <v>76</v>
      </c>
      <c r="B65" s="89" t="s">
        <v>156</v>
      </c>
      <c r="C65" s="4"/>
      <c r="D65" s="99"/>
      <c r="E65" s="99"/>
      <c r="F65" s="65">
        <f>SUM(F62:F64)</f>
        <v>1268408941</v>
      </c>
      <c r="G65" s="4"/>
      <c r="H65" s="65">
        <f>SUM(H62:H64)</f>
        <v>-1130322166</v>
      </c>
      <c r="I65" s="99"/>
      <c r="J65" s="99"/>
      <c r="K65" s="4"/>
      <c r="L65" s="20">
        <f>SUM(L62:L64)</f>
        <v>138086775</v>
      </c>
      <c r="M65" s="5">
        <f t="shared" si="0"/>
        <v>65</v>
      </c>
    </row>
    <row r="66" spans="1:13" ht="17" customHeight="1">
      <c r="A66" s="67" t="s">
        <v>53</v>
      </c>
      <c r="B66" s="46" t="s">
        <v>1</v>
      </c>
      <c r="D66" s="67" t="s">
        <v>3</v>
      </c>
      <c r="E66" s="46" t="s">
        <v>4</v>
      </c>
      <c r="F66" s="46" t="s">
        <v>5</v>
      </c>
      <c r="H66" s="67" t="s">
        <v>52</v>
      </c>
      <c r="I66" s="46" t="s">
        <v>50</v>
      </c>
      <c r="J66" s="46" t="s">
        <v>118</v>
      </c>
      <c r="L66" s="46" t="s">
        <v>117</v>
      </c>
      <c r="M66" s="5">
        <f t="shared" ref="M66" si="8">M65+1</f>
        <v>66</v>
      </c>
    </row>
    <row r="70" spans="1:13" ht="18" customHeight="1">
      <c r="A70" s="116"/>
    </row>
  </sheetData>
  <mergeCells count="14">
    <mergeCell ref="H52:H61"/>
    <mergeCell ref="J37:L39"/>
    <mergeCell ref="B38:G39"/>
    <mergeCell ref="H38:I39"/>
    <mergeCell ref="J1:L3"/>
    <mergeCell ref="H2:I3"/>
    <mergeCell ref="A31:D32"/>
    <mergeCell ref="B33:L34"/>
    <mergeCell ref="B35:L36"/>
    <mergeCell ref="D17:E24"/>
    <mergeCell ref="H16:H25"/>
    <mergeCell ref="A4:A5"/>
    <mergeCell ref="A40:A41"/>
    <mergeCell ref="H6:J7"/>
  </mergeCells>
  <conditionalFormatting sqref="A1:M1048576">
    <cfRule type="cellIs" dxfId="5" priority="5" operator="equal">
      <formula>0</formula>
    </cfRule>
    <cfRule type="cellIs" dxfId="4" priority="6" operator="lessThan">
      <formula>0</formula>
    </cfRule>
  </conditionalFormatting>
  <printOptions verticalCentered="1"/>
  <pageMargins left="0.25" right="0.25" top="0.25" bottom="0.25" header="0.3" footer="0.3"/>
  <pageSetup scale="6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1C992-2E15-EB46-B2EB-5784B46C45A8}">
  <dimension ref="A1:R70"/>
  <sheetViews>
    <sheetView zoomScaleNormal="100" workbookViewId="0"/>
  </sheetViews>
  <sheetFormatPr baseColWidth="10" defaultColWidth="14" defaultRowHeight="18" customHeight="1"/>
  <cols>
    <col min="1" max="1" width="33" style="14" customWidth="1"/>
    <col min="2" max="2" width="4.83203125" style="14" customWidth="1"/>
    <col min="3" max="3" width="2" style="4" customWidth="1"/>
    <col min="4" max="4" width="13.6640625" style="4" customWidth="1"/>
    <col min="5" max="5" width="13.1640625" style="4" customWidth="1"/>
    <col min="6" max="6" width="13.33203125" style="4" bestFit="1" customWidth="1"/>
    <col min="7" max="7" width="2" style="4" customWidth="1"/>
    <col min="8" max="8" width="14" style="4" customWidth="1"/>
    <col min="9" max="9" width="11.5" style="4" bestFit="1" customWidth="1"/>
    <col min="10" max="10" width="14" style="4" customWidth="1"/>
    <col min="11" max="11" width="2" style="4" customWidth="1"/>
    <col min="12" max="12" width="14" style="4" customWidth="1"/>
    <col min="13" max="13" width="3.6640625" style="49" customWidth="1"/>
    <col min="14" max="16384" width="14" style="4"/>
  </cols>
  <sheetData>
    <row r="1" spans="1:18" ht="18" customHeight="1">
      <c r="A1" s="91" t="s">
        <v>125</v>
      </c>
      <c r="B1" s="48" t="s">
        <v>124</v>
      </c>
      <c r="D1" s="18"/>
      <c r="E1" s="18"/>
      <c r="F1" s="18"/>
      <c r="H1" s="18"/>
      <c r="I1" s="18"/>
      <c r="J1" s="128" t="s">
        <v>110</v>
      </c>
      <c r="K1" s="129"/>
      <c r="L1" s="130"/>
      <c r="M1" s="5">
        <v>1</v>
      </c>
      <c r="R1" s="49"/>
    </row>
    <row r="2" spans="1:18" ht="18" customHeight="1">
      <c r="A2" s="92" t="s">
        <v>123</v>
      </c>
      <c r="B2" s="93" t="s">
        <v>122</v>
      </c>
      <c r="D2" s="18"/>
      <c r="E2" s="18"/>
      <c r="F2" s="18"/>
      <c r="H2" s="166" t="s">
        <v>168</v>
      </c>
      <c r="I2" s="167"/>
      <c r="J2" s="131"/>
      <c r="K2" s="132"/>
      <c r="L2" s="133"/>
      <c r="M2" s="5">
        <f t="shared" ref="M2:M65" si="0">M1+1</f>
        <v>2</v>
      </c>
    </row>
    <row r="3" spans="1:18" ht="18" customHeight="1">
      <c r="A3" s="91" t="s">
        <v>121</v>
      </c>
      <c r="B3" s="48" t="s">
        <v>120</v>
      </c>
      <c r="D3" s="18"/>
      <c r="E3" s="18"/>
      <c r="F3" s="18"/>
      <c r="H3" s="168"/>
      <c r="I3" s="169"/>
      <c r="J3" s="134"/>
      <c r="K3" s="135"/>
      <c r="L3" s="136"/>
      <c r="M3" s="5">
        <f t="shared" si="0"/>
        <v>3</v>
      </c>
    </row>
    <row r="4" spans="1:18" ht="17" customHeight="1">
      <c r="A4" s="173" t="s">
        <v>196</v>
      </c>
      <c r="B4" s="38"/>
      <c r="D4" s="84" t="s">
        <v>150</v>
      </c>
      <c r="E4" s="37" t="s">
        <v>108</v>
      </c>
      <c r="F4" s="37" t="s">
        <v>107</v>
      </c>
      <c r="H4" s="37" t="s">
        <v>106</v>
      </c>
      <c r="I4" s="37"/>
      <c r="J4" s="12" t="s">
        <v>105</v>
      </c>
      <c r="L4" s="36" t="s">
        <v>104</v>
      </c>
      <c r="M4" s="5">
        <f t="shared" si="0"/>
        <v>4</v>
      </c>
    </row>
    <row r="5" spans="1:18" ht="17" customHeight="1">
      <c r="A5" s="174"/>
      <c r="B5" s="35" t="s">
        <v>30</v>
      </c>
      <c r="D5" s="85" t="s">
        <v>151</v>
      </c>
      <c r="E5" s="11" t="s">
        <v>51</v>
      </c>
      <c r="F5" s="11" t="s">
        <v>103</v>
      </c>
      <c r="H5" s="11" t="s">
        <v>102</v>
      </c>
      <c r="I5" s="11" t="s">
        <v>101</v>
      </c>
      <c r="J5" s="11" t="s">
        <v>100</v>
      </c>
      <c r="L5" s="34" t="s">
        <v>99</v>
      </c>
      <c r="M5" s="5">
        <f t="shared" si="0"/>
        <v>5</v>
      </c>
    </row>
    <row r="6" spans="1:18" ht="18" customHeight="1">
      <c r="A6" s="28" t="s">
        <v>178</v>
      </c>
      <c r="B6" s="96" t="s">
        <v>93</v>
      </c>
      <c r="D6" s="8">
        <f>IFERROR('2'!D42*1,0)-IFERROR('2'!D6*1,0)</f>
        <v>0</v>
      </c>
      <c r="E6" s="8">
        <f>IFERROR('2'!E42*1,0)-IFERROR('2'!E6*1,0)</f>
        <v>0</v>
      </c>
      <c r="F6" s="8">
        <f>IFERROR('2'!F42*1,0)-IFERROR('2'!F6*1,0)</f>
        <v>0</v>
      </c>
      <c r="H6" s="8">
        <f>IFERROR('2'!H42*1,0)-IFERROR('2'!H6*1,0)</f>
        <v>0</v>
      </c>
      <c r="I6" s="8">
        <f>IFERROR('2'!I42*1,0)-IFERROR('2'!I6*1,0)</f>
        <v>0</v>
      </c>
      <c r="J6" s="8">
        <f>IFERROR('2'!J42*1,0)-IFERROR('2'!J6*1,0)</f>
        <v>0</v>
      </c>
      <c r="L6" s="8">
        <f>IFERROR('2'!L42*1,0)-IFERROR('2'!L6*1,0)</f>
        <v>0</v>
      </c>
      <c r="M6" s="5">
        <f t="shared" si="0"/>
        <v>6</v>
      </c>
    </row>
    <row r="7" spans="1:18" ht="18" customHeight="1">
      <c r="A7" s="28" t="s">
        <v>176</v>
      </c>
      <c r="B7" s="96" t="s">
        <v>93</v>
      </c>
      <c r="D7" s="8">
        <f>IFERROR('2'!D43*1,0)-IFERROR('2'!D7*1,0)</f>
        <v>0</v>
      </c>
      <c r="E7" s="8">
        <f>IFERROR('2'!E43*1,0)-IFERROR('2'!E7*1,0)</f>
        <v>0</v>
      </c>
      <c r="F7" s="8">
        <f>IFERROR('2'!F43*1,0)-IFERROR('2'!F7*1,0)</f>
        <v>0</v>
      </c>
      <c r="H7" s="8">
        <f>IFERROR('2'!H43*1,0)-IFERROR('2'!H7*1,0)</f>
        <v>0</v>
      </c>
      <c r="I7" s="8">
        <f>IFERROR('2'!I43*1,0)-IFERROR('2'!I7*1,0)</f>
        <v>0</v>
      </c>
      <c r="J7" s="8">
        <f>IFERROR('2'!J43*1,0)-IFERROR('2'!J7*1,0)</f>
        <v>0</v>
      </c>
      <c r="L7" s="8">
        <f>IFERROR('2'!L43*1,0)-IFERROR('2'!L7*1,0)</f>
        <v>0</v>
      </c>
      <c r="M7" s="5">
        <f t="shared" si="0"/>
        <v>7</v>
      </c>
    </row>
    <row r="8" spans="1:18" ht="18" customHeight="1">
      <c r="A8" s="125" t="s">
        <v>98</v>
      </c>
      <c r="B8" s="97" t="s">
        <v>93</v>
      </c>
      <c r="D8" s="24">
        <f>IFERROR('2'!D44*1,0)-IFERROR('2'!D8*1,0)</f>
        <v>0</v>
      </c>
      <c r="E8" s="53">
        <f>IFERROR('2'!E44*1,0)-IFERROR('2'!E8*1,0)</f>
        <v>65612091</v>
      </c>
      <c r="F8" s="24">
        <f>IFERROR('2'!F44*1,0)-IFERROR('2'!F8*1,0)</f>
        <v>65612091</v>
      </c>
      <c r="H8" s="24">
        <f>IFERROR('2'!H44*1,0)-IFERROR('2'!H8*1,0)</f>
        <v>0</v>
      </c>
      <c r="I8" s="24">
        <f>IFERROR('2'!I44*1,0)-IFERROR('2'!I8*1,0)</f>
        <v>0</v>
      </c>
      <c r="J8" s="24">
        <f>IFERROR('2'!J44*1,0)-IFERROR('2'!J8*1,0)</f>
        <v>0</v>
      </c>
      <c r="L8" s="24">
        <f>IFERROR('2'!L44*1,0)-IFERROR('2'!L8*1,0)</f>
        <v>65612091</v>
      </c>
      <c r="M8" s="47">
        <f t="shared" si="0"/>
        <v>8</v>
      </c>
    </row>
    <row r="9" spans="1:18" ht="18" customHeight="1">
      <c r="A9" s="55" t="s">
        <v>132</v>
      </c>
      <c r="B9" s="97" t="s">
        <v>93</v>
      </c>
      <c r="D9" s="54">
        <f>IFERROR('2'!D45*1,0)-IFERROR('2'!D9*1,0)</f>
        <v>0</v>
      </c>
      <c r="E9" s="24">
        <f>IFERROR('2'!E45*1,0)-IFERROR('2'!E9*1,0)</f>
        <v>65612091</v>
      </c>
      <c r="F9" s="24">
        <f>IFERROR('2'!F45*1,0)-IFERROR('2'!F9*1,0)</f>
        <v>65612091</v>
      </c>
      <c r="H9" s="24">
        <f>IFERROR('2'!H45*1,0)-IFERROR('2'!H9*1,0)</f>
        <v>0</v>
      </c>
      <c r="I9" s="24">
        <f>IFERROR('2'!I45*1,0)-IFERROR('2'!I9*1,0)</f>
        <v>0</v>
      </c>
      <c r="J9" s="24">
        <f>IFERROR('2'!J45*1,0)-IFERROR('2'!J9*1,0)</f>
        <v>0</v>
      </c>
      <c r="L9" s="24">
        <f>IFERROR('2'!L45*1,0)-IFERROR('2'!L9*1,0)</f>
        <v>65612091</v>
      </c>
      <c r="M9" s="47">
        <f t="shared" si="0"/>
        <v>9</v>
      </c>
    </row>
    <row r="10" spans="1:18" ht="18" customHeight="1">
      <c r="A10" s="28" t="s">
        <v>96</v>
      </c>
      <c r="B10" s="96" t="s">
        <v>93</v>
      </c>
      <c r="D10" s="8">
        <f>IFERROR('2'!D46*1,0)-IFERROR('2'!D10*1,0)</f>
        <v>0</v>
      </c>
      <c r="E10" s="8">
        <f>IFERROR('2'!E46*1,0)-IFERROR('2'!E10*1,0)</f>
        <v>0</v>
      </c>
      <c r="F10" s="8">
        <f>IFERROR('2'!F46*1,0)-IFERROR('2'!F10*1,0)</f>
        <v>0</v>
      </c>
      <c r="H10" s="8">
        <f>IFERROR('2'!H46*1,0)-IFERROR('2'!H10*1,0)</f>
        <v>0</v>
      </c>
      <c r="I10" s="8">
        <f>IFERROR('2'!I46*1,0)-IFERROR('2'!I10*1,0)</f>
        <v>0</v>
      </c>
      <c r="J10" s="8">
        <f>IFERROR('2'!J46*1,0)-IFERROR('2'!J10*1,0)</f>
        <v>0</v>
      </c>
      <c r="L10" s="8">
        <f>IFERROR('2'!L46*1,0)-IFERROR('2'!L10*1,0)</f>
        <v>0</v>
      </c>
      <c r="M10" s="5">
        <f t="shared" si="0"/>
        <v>10</v>
      </c>
    </row>
    <row r="11" spans="1:18" ht="18" customHeight="1" thickBot="1">
      <c r="A11" s="33" t="s">
        <v>95</v>
      </c>
      <c r="B11" s="98" t="s">
        <v>93</v>
      </c>
      <c r="D11" s="32">
        <f>IFERROR('2'!D47*1,0)-IFERROR('2'!D11*1,0)</f>
        <v>0</v>
      </c>
      <c r="E11" s="32">
        <f>IFERROR('2'!E47*1,0)-IFERROR('2'!E11*1,0)</f>
        <v>0</v>
      </c>
      <c r="F11" s="32">
        <f>IFERROR('2'!F47*1,0)-IFERROR('2'!F11*1,0)</f>
        <v>0</v>
      </c>
      <c r="H11" s="32">
        <f>IFERROR('2'!H47*1,0)-IFERROR('2'!H11*1,0)</f>
        <v>0</v>
      </c>
      <c r="I11" s="32">
        <f>IFERROR('2'!I47*1,0)-IFERROR('2'!I11*1,0)</f>
        <v>0</v>
      </c>
      <c r="J11" s="32">
        <f>IFERROR('2'!J47*1,0)-IFERROR('2'!J11*1,0)</f>
        <v>0</v>
      </c>
      <c r="L11" s="32">
        <f>IFERROR('2'!L47*1,0)-IFERROR('2'!L11*1,0)</f>
        <v>0</v>
      </c>
      <c r="M11" s="31">
        <f t="shared" si="0"/>
        <v>11</v>
      </c>
    </row>
    <row r="12" spans="1:18" ht="18" customHeight="1">
      <c r="A12" s="28" t="s">
        <v>94</v>
      </c>
      <c r="B12" s="96" t="s">
        <v>93</v>
      </c>
      <c r="D12" s="8">
        <f>IFERROR('2'!D48*1,0)-IFERROR('2'!D12*1,0)</f>
        <v>0</v>
      </c>
      <c r="E12" s="8">
        <f>IFERROR('2'!E48*1,0)-IFERROR('2'!E12*1,0)</f>
        <v>131224182</v>
      </c>
      <c r="F12" s="8">
        <f>IFERROR('2'!F48*1,0)-IFERROR('2'!F12*1,0)</f>
        <v>131224182</v>
      </c>
      <c r="H12" s="8">
        <f>IFERROR('2'!H48*1,0)-IFERROR('2'!H12*1,0)</f>
        <v>0</v>
      </c>
      <c r="I12" s="8">
        <f>IFERROR('2'!I48*1,0)-IFERROR('2'!I12*1,0)</f>
        <v>0</v>
      </c>
      <c r="J12" s="8">
        <f>IFERROR('2'!J48*1,0)-IFERROR('2'!J12*1,0)</f>
        <v>0</v>
      </c>
      <c r="L12" s="8">
        <f>IFERROR('2'!L48*1,0)-IFERROR('2'!L12*1,0)</f>
        <v>131224182</v>
      </c>
      <c r="M12" s="5">
        <f t="shared" si="0"/>
        <v>12</v>
      </c>
    </row>
    <row r="13" spans="1:18" ht="18" customHeight="1">
      <c r="A13" s="28" t="s">
        <v>92</v>
      </c>
      <c r="B13" s="94" t="s">
        <v>31</v>
      </c>
      <c r="D13" s="8">
        <f>IFERROR('2'!D49*1,0)-IFERROR('2'!D13*1,0)</f>
        <v>0</v>
      </c>
      <c r="E13" s="8">
        <f>IFERROR('2'!E49*1,0)-IFERROR('2'!E13*1,0)</f>
        <v>0</v>
      </c>
      <c r="F13" s="8">
        <f>IFERROR('2'!F49*1,0)-IFERROR('2'!F13*1,0)</f>
        <v>0</v>
      </c>
      <c r="H13" s="8">
        <f>IFERROR('2'!H49*1,0)-IFERROR('2'!H13*1,0)</f>
        <v>0</v>
      </c>
      <c r="I13" s="8">
        <f>IFERROR('2'!I49*1,0)-IFERROR('2'!I13*1,0)</f>
        <v>0</v>
      </c>
      <c r="J13" s="8">
        <f>IFERROR('2'!J49*1,0)-IFERROR('2'!J13*1,0)</f>
        <v>0</v>
      </c>
      <c r="L13" s="8">
        <f>IFERROR('2'!L49*1,0)-IFERROR('2'!L13*1,0)</f>
        <v>0</v>
      </c>
      <c r="M13" s="5">
        <f t="shared" si="0"/>
        <v>13</v>
      </c>
    </row>
    <row r="14" spans="1:18" ht="18" customHeight="1">
      <c r="A14" s="30" t="s">
        <v>91</v>
      </c>
      <c r="B14" s="95" t="s">
        <v>31</v>
      </c>
      <c r="D14" s="24">
        <f>IFERROR('2'!D50*1,0)-IFERROR('2'!D14*1,0)</f>
        <v>0</v>
      </c>
      <c r="E14" s="54">
        <f>IFERROR('2'!E50*1,0)-IFERROR('2'!E14*1,0)</f>
        <v>-65612091</v>
      </c>
      <c r="F14" s="24">
        <f>IFERROR('2'!F50*1,0)-IFERROR('2'!F14*1,0)</f>
        <v>-65612091</v>
      </c>
      <c r="H14" s="24">
        <f>IFERROR('2'!H50*1,0)-IFERROR('2'!H14*1,0)</f>
        <v>0</v>
      </c>
      <c r="I14" s="24">
        <f>IFERROR('2'!I50*1,0)-IFERROR('2'!I14*1,0)</f>
        <v>0</v>
      </c>
      <c r="J14" s="24">
        <f>IFERROR('2'!J50*1,0)-IFERROR('2'!J14*1,0)</f>
        <v>0</v>
      </c>
      <c r="L14" s="24">
        <f>IFERROR('2'!L50*1,0)-IFERROR('2'!L14*1,0)</f>
        <v>-65612091</v>
      </c>
      <c r="M14" s="47">
        <f t="shared" si="0"/>
        <v>14</v>
      </c>
    </row>
    <row r="15" spans="1:18" ht="18" customHeight="1">
      <c r="A15" s="26" t="s">
        <v>90</v>
      </c>
      <c r="B15" s="95" t="s">
        <v>31</v>
      </c>
      <c r="D15" s="24">
        <f>IFERROR('2'!D51*1,0)-IFERROR('2'!D15*1,0)</f>
        <v>0</v>
      </c>
      <c r="E15" s="53">
        <f>IFERROR('2'!E51*1,0)-IFERROR('2'!E15*1,0)</f>
        <v>0</v>
      </c>
      <c r="F15" s="24">
        <f>IFERROR('2'!F51*1,0)-IFERROR('2'!F15*1,0)</f>
        <v>0</v>
      </c>
      <c r="H15" s="24">
        <f>IFERROR('2'!H51*1,0)-IFERROR('2'!H15*1,0)</f>
        <v>0</v>
      </c>
      <c r="I15" s="24">
        <f>IFERROR('2'!I51*1,0)-IFERROR('2'!I15*1,0)</f>
        <v>0</v>
      </c>
      <c r="J15" s="24">
        <f>IFERROR('2'!J51*1,0)-IFERROR('2'!J15*1,0)</f>
        <v>0</v>
      </c>
      <c r="L15" s="24">
        <f>IFERROR('2'!L51*1,0)-IFERROR('2'!L15*1,0)</f>
        <v>0</v>
      </c>
      <c r="M15" s="47">
        <f t="shared" si="0"/>
        <v>15</v>
      </c>
    </row>
    <row r="16" spans="1:18" ht="18" customHeight="1">
      <c r="A16" s="28" t="s">
        <v>89</v>
      </c>
      <c r="B16" s="25" t="s">
        <v>79</v>
      </c>
      <c r="D16" s="8">
        <f>IFERROR('2'!D52*1,0)-IFERROR('2'!D16*1,0)</f>
        <v>0</v>
      </c>
      <c r="E16" s="8">
        <f>IFERROR('2'!E52*1,0)-IFERROR('2'!E16*1,0)</f>
        <v>0</v>
      </c>
      <c r="F16" s="8">
        <f>IFERROR('2'!F52*1,0)-IFERROR('2'!F16*1,0)</f>
        <v>0</v>
      </c>
      <c r="H16" s="8">
        <f>IFERROR('2'!H52*1,0)-IFERROR('2'!H16*1,0)</f>
        <v>0</v>
      </c>
      <c r="I16" s="8">
        <f>IFERROR('2'!I52*1,0)-IFERROR('2'!I16*1,0)</f>
        <v>0</v>
      </c>
      <c r="J16" s="8">
        <f>IFERROR('2'!J52*1,0)-IFERROR('2'!J16*1,0)</f>
        <v>0</v>
      </c>
      <c r="L16" s="8">
        <f>IFERROR('2'!L52*1,0)-IFERROR('2'!L16*1,0)</f>
        <v>0</v>
      </c>
      <c r="M16" s="5">
        <f t="shared" si="0"/>
        <v>16</v>
      </c>
    </row>
    <row r="17" spans="1:13" ht="18" customHeight="1">
      <c r="A17" s="28" t="s">
        <v>88</v>
      </c>
      <c r="B17" s="25" t="s">
        <v>79</v>
      </c>
      <c r="D17" s="8">
        <f>IFERROR('2'!D53*1,0)-IFERROR('2'!D17*1,0)</f>
        <v>0</v>
      </c>
      <c r="E17" s="8">
        <f>IFERROR('2'!E53*1,0)-IFERROR('2'!E17*1,0)</f>
        <v>0</v>
      </c>
      <c r="F17" s="8">
        <f>IFERROR('2'!F53*1,0)-IFERROR('2'!F17*1,0)</f>
        <v>0</v>
      </c>
      <c r="H17" s="8">
        <f>IFERROR('2'!H53*1,0)-IFERROR('2'!H17*1,0)</f>
        <v>0</v>
      </c>
      <c r="I17" s="8">
        <f>IFERROR('2'!I53*1,0)-IFERROR('2'!I17*1,0)</f>
        <v>0</v>
      </c>
      <c r="J17" s="8">
        <f>IFERROR('2'!J53*1,0)-IFERROR('2'!J17*1,0)</f>
        <v>0</v>
      </c>
      <c r="L17" s="8">
        <f>IFERROR('2'!L53*1,0)-IFERROR('2'!L17*1,0)</f>
        <v>0</v>
      </c>
      <c r="M17" s="5">
        <f t="shared" si="0"/>
        <v>17</v>
      </c>
    </row>
    <row r="18" spans="1:13" ht="18" customHeight="1">
      <c r="A18" s="28" t="s">
        <v>87</v>
      </c>
      <c r="B18" s="25" t="s">
        <v>79</v>
      </c>
      <c r="D18" s="8">
        <f>IFERROR('2'!D54*1,0)-IFERROR('2'!D18*1,0)</f>
        <v>0</v>
      </c>
      <c r="E18" s="8">
        <f>IFERROR('2'!E54*1,0)-IFERROR('2'!E18*1,0)</f>
        <v>0</v>
      </c>
      <c r="F18" s="8">
        <f>IFERROR('2'!F54*1,0)-IFERROR('2'!F18*1,0)</f>
        <v>0</v>
      </c>
      <c r="H18" s="8">
        <f>IFERROR('2'!H54*1,0)-IFERROR('2'!H18*1,0)</f>
        <v>0</v>
      </c>
      <c r="I18" s="8">
        <f>IFERROR('2'!I54*1,0)-IFERROR('2'!I18*1,0)</f>
        <v>0</v>
      </c>
      <c r="J18" s="8">
        <f>IFERROR('2'!J54*1,0)-IFERROR('2'!J18*1,0)</f>
        <v>0</v>
      </c>
      <c r="L18" s="8">
        <f>IFERROR('2'!L54*1,0)-IFERROR('2'!L18*1,0)</f>
        <v>0</v>
      </c>
      <c r="M18" s="5">
        <f t="shared" si="0"/>
        <v>18</v>
      </c>
    </row>
    <row r="19" spans="1:13" ht="18" customHeight="1">
      <c r="A19" s="28" t="s">
        <v>86</v>
      </c>
      <c r="B19" s="25" t="s">
        <v>79</v>
      </c>
      <c r="D19" s="8">
        <f>IFERROR('2'!D55*1,0)-IFERROR('2'!D19*1,0)</f>
        <v>0</v>
      </c>
      <c r="E19" s="8">
        <f>IFERROR('2'!E55*1,0)-IFERROR('2'!E19*1,0)</f>
        <v>0</v>
      </c>
      <c r="F19" s="8">
        <f>IFERROR('2'!F55*1,0)-IFERROR('2'!F19*1,0)</f>
        <v>0</v>
      </c>
      <c r="H19" s="8">
        <f>IFERROR('2'!H55*1,0)-IFERROR('2'!H19*1,0)</f>
        <v>0</v>
      </c>
      <c r="I19" s="8">
        <f>IFERROR('2'!I55*1,0)-IFERROR('2'!I19*1,0)</f>
        <v>0</v>
      </c>
      <c r="J19" s="8">
        <f>IFERROR('2'!J55*1,0)-IFERROR('2'!J19*1,0)</f>
        <v>0</v>
      </c>
      <c r="L19" s="8">
        <f>IFERROR('2'!L55*1,0)-IFERROR('2'!L19*1,0)</f>
        <v>0</v>
      </c>
      <c r="M19" s="5">
        <f t="shared" si="0"/>
        <v>19</v>
      </c>
    </row>
    <row r="20" spans="1:13" ht="18" customHeight="1">
      <c r="A20" s="28" t="s">
        <v>85</v>
      </c>
      <c r="B20" s="25" t="s">
        <v>79</v>
      </c>
      <c r="D20" s="8">
        <f>IFERROR('2'!D56*1,0)-IFERROR('2'!D20*1,0)</f>
        <v>0</v>
      </c>
      <c r="E20" s="8">
        <f>IFERROR('2'!E56*1,0)-IFERROR('2'!E20*1,0)</f>
        <v>0</v>
      </c>
      <c r="F20" s="8">
        <f>IFERROR('2'!F56*1,0)-IFERROR('2'!F20*1,0)</f>
        <v>0</v>
      </c>
      <c r="H20" s="8">
        <f>IFERROR('2'!H56*1,0)-IFERROR('2'!H20*1,0)</f>
        <v>0</v>
      </c>
      <c r="I20" s="8">
        <f>IFERROR('2'!I56*1,0)-IFERROR('2'!I20*1,0)</f>
        <v>0</v>
      </c>
      <c r="J20" s="8">
        <f>IFERROR('2'!J56*1,0)-IFERROR('2'!J20*1,0)</f>
        <v>0</v>
      </c>
      <c r="L20" s="8">
        <f>IFERROR('2'!L56*1,0)-IFERROR('2'!L20*1,0)</f>
        <v>0</v>
      </c>
      <c r="M20" s="5">
        <f t="shared" si="0"/>
        <v>20</v>
      </c>
    </row>
    <row r="21" spans="1:13" ht="18" customHeight="1">
      <c r="A21" s="28" t="s">
        <v>84</v>
      </c>
      <c r="B21" s="25" t="s">
        <v>79</v>
      </c>
      <c r="D21" s="8">
        <f>IFERROR('2'!D57*1,0)-IFERROR('2'!D21*1,0)</f>
        <v>0</v>
      </c>
      <c r="E21" s="8">
        <f>IFERROR('2'!E57*1,0)-IFERROR('2'!E21*1,0)</f>
        <v>0</v>
      </c>
      <c r="F21" s="8">
        <f>IFERROR('2'!F57*1,0)-IFERROR('2'!F21*1,0)</f>
        <v>0</v>
      </c>
      <c r="H21" s="8">
        <f>IFERROR('2'!H57*1,0)-IFERROR('2'!H21*1,0)</f>
        <v>0</v>
      </c>
      <c r="I21" s="8">
        <f>IFERROR('2'!I57*1,0)-IFERROR('2'!I21*1,0)</f>
        <v>0</v>
      </c>
      <c r="J21" s="8">
        <f>IFERROR('2'!J57*1,0)-IFERROR('2'!J21*1,0)</f>
        <v>0</v>
      </c>
      <c r="L21" s="8">
        <f>IFERROR('2'!L57*1,0)-IFERROR('2'!L21*1,0)</f>
        <v>0</v>
      </c>
      <c r="M21" s="5">
        <f t="shared" si="0"/>
        <v>21</v>
      </c>
    </row>
    <row r="22" spans="1:13" ht="18" customHeight="1">
      <c r="A22" s="28" t="s">
        <v>83</v>
      </c>
      <c r="B22" s="25" t="s">
        <v>79</v>
      </c>
      <c r="D22" s="8">
        <f>IFERROR('2'!D58*1,0)-IFERROR('2'!D22*1,0)</f>
        <v>0</v>
      </c>
      <c r="E22" s="8">
        <f>IFERROR('2'!E58*1,0)-IFERROR('2'!E22*1,0)</f>
        <v>0</v>
      </c>
      <c r="F22" s="8">
        <f>IFERROR('2'!F58*1,0)-IFERROR('2'!F22*1,0)</f>
        <v>0</v>
      </c>
      <c r="H22" s="8">
        <f>IFERROR('2'!H58*1,0)-IFERROR('2'!H22*1,0)</f>
        <v>0</v>
      </c>
      <c r="I22" s="8">
        <f>IFERROR('2'!I58*1,0)-IFERROR('2'!I22*1,0)</f>
        <v>0</v>
      </c>
      <c r="J22" s="8">
        <f>IFERROR('2'!J58*1,0)-IFERROR('2'!J22*1,0)</f>
        <v>0</v>
      </c>
      <c r="L22" s="8">
        <f>IFERROR('2'!L58*1,0)-IFERROR('2'!L22*1,0)</f>
        <v>0</v>
      </c>
      <c r="M22" s="5">
        <f t="shared" si="0"/>
        <v>22</v>
      </c>
    </row>
    <row r="23" spans="1:13" ht="18" customHeight="1">
      <c r="A23" s="28" t="s">
        <v>82</v>
      </c>
      <c r="B23" s="25" t="s">
        <v>79</v>
      </c>
      <c r="D23" s="8">
        <f>IFERROR('2'!D59*1,0)-IFERROR('2'!D23*1,0)</f>
        <v>0</v>
      </c>
      <c r="E23" s="8">
        <f>IFERROR('2'!E59*1,0)-IFERROR('2'!E23*1,0)</f>
        <v>0</v>
      </c>
      <c r="F23" s="8">
        <f>IFERROR('2'!F59*1,0)-IFERROR('2'!F23*1,0)</f>
        <v>0</v>
      </c>
      <c r="H23" s="8">
        <f>IFERROR('2'!H59*1,0)-IFERROR('2'!H23*1,0)</f>
        <v>0</v>
      </c>
      <c r="I23" s="8">
        <f>IFERROR('2'!I59*1,0)-IFERROR('2'!I23*1,0)</f>
        <v>0</v>
      </c>
      <c r="J23" s="8">
        <f>IFERROR('2'!J59*1,0)-IFERROR('2'!J23*1,0)</f>
        <v>0</v>
      </c>
      <c r="L23" s="8">
        <f>IFERROR('2'!L59*1,0)-IFERROR('2'!L23*1,0)</f>
        <v>0</v>
      </c>
      <c r="M23" s="5">
        <f t="shared" si="0"/>
        <v>23</v>
      </c>
    </row>
    <row r="24" spans="1:13" ht="18" customHeight="1">
      <c r="A24" s="28" t="s">
        <v>81</v>
      </c>
      <c r="B24" s="25" t="s">
        <v>79</v>
      </c>
      <c r="D24" s="8">
        <f>IFERROR('2'!D60*1,0)-IFERROR('2'!D24*1,0)</f>
        <v>0</v>
      </c>
      <c r="E24" s="8">
        <f>IFERROR('2'!E60*1,0)-IFERROR('2'!E24*1,0)</f>
        <v>0</v>
      </c>
      <c r="F24" s="8">
        <f>IFERROR('2'!F60*1,0)-IFERROR('2'!F24*1,0)</f>
        <v>0</v>
      </c>
      <c r="H24" s="8">
        <f>IFERROR('2'!H60*1,0)-IFERROR('2'!H24*1,0)</f>
        <v>0</v>
      </c>
      <c r="I24" s="8">
        <f>IFERROR('2'!I60*1,0)-IFERROR('2'!I24*1,0)</f>
        <v>0</v>
      </c>
      <c r="J24" s="8">
        <f>IFERROR('2'!J60*1,0)-IFERROR('2'!J24*1,0)</f>
        <v>0</v>
      </c>
      <c r="L24" s="8">
        <f>IFERROR('2'!L60*1,0)-IFERROR('2'!L24*1,0)</f>
        <v>0</v>
      </c>
      <c r="M24" s="5">
        <f t="shared" si="0"/>
        <v>24</v>
      </c>
    </row>
    <row r="25" spans="1:13" ht="18" customHeight="1">
      <c r="A25" s="28" t="s">
        <v>80</v>
      </c>
      <c r="B25" s="22" t="s">
        <v>79</v>
      </c>
      <c r="D25" s="8">
        <f>IFERROR('2'!D61*1,0)-IFERROR('2'!D25*1,0)</f>
        <v>0</v>
      </c>
      <c r="E25" s="8">
        <f>IFERROR('2'!E61*1,0)-IFERROR('2'!E25*1,0)</f>
        <v>0</v>
      </c>
      <c r="F25" s="8">
        <f>IFERROR('2'!F61*1,0)-IFERROR('2'!F25*1,0)</f>
        <v>0</v>
      </c>
      <c r="H25" s="8">
        <f>IFERROR('2'!H61*1,0)-IFERROR('2'!H25*1,0)</f>
        <v>0</v>
      </c>
      <c r="I25" s="8">
        <f>IFERROR('2'!I61*1,0)-IFERROR('2'!I25*1,0)</f>
        <v>0</v>
      </c>
      <c r="J25" s="7">
        <f>IFERROR('2'!J61*1,0)-IFERROR('2'!J25*1,0)</f>
        <v>0</v>
      </c>
      <c r="L25" s="7">
        <f>IFERROR('2'!L61*1,0)-IFERROR('2'!L25*1,0)</f>
        <v>0</v>
      </c>
      <c r="M25" s="5">
        <f t="shared" si="0"/>
        <v>25</v>
      </c>
    </row>
    <row r="26" spans="1:13" ht="18" customHeight="1">
      <c r="A26" s="27" t="s">
        <v>180</v>
      </c>
      <c r="B26" s="87" t="s">
        <v>155</v>
      </c>
      <c r="D26" s="16">
        <f>IFERROR('2'!D62*1,0)-IFERROR('2'!D26*1,0)</f>
        <v>0</v>
      </c>
      <c r="E26" s="16">
        <f>IFERROR('2'!E62*1,0)-IFERROR('2'!E26*1,0)</f>
        <v>65612091</v>
      </c>
      <c r="F26" s="16">
        <f>IFERROR('2'!F62*1,0)-IFERROR('2'!F26*1,0)</f>
        <v>65612091</v>
      </c>
      <c r="H26" s="16">
        <f>IFERROR('2'!H62*1,0)-IFERROR('2'!H26*1,0)</f>
        <v>0</v>
      </c>
      <c r="I26" s="16">
        <f>IFERROR('2'!I62*1,0)-IFERROR('2'!I26*1,0)</f>
        <v>0</v>
      </c>
      <c r="J26" s="16">
        <f>IFERROR('2'!J62*1,0)-IFERROR('2'!J26*1,0)</f>
        <v>0</v>
      </c>
      <c r="L26" s="16">
        <f>IFERROR('2'!L62*1,0)-IFERROR('2'!L26*1,0)</f>
        <v>65612091</v>
      </c>
      <c r="M26" s="5">
        <f t="shared" si="0"/>
        <v>26</v>
      </c>
    </row>
    <row r="27" spans="1:13" ht="18" customHeight="1">
      <c r="A27" s="28" t="s">
        <v>130</v>
      </c>
      <c r="B27" s="88" t="s">
        <v>156</v>
      </c>
      <c r="D27" s="8">
        <f>IFERROR('2'!D63*1,0)-IFERROR('2'!D27*1,0)</f>
        <v>0</v>
      </c>
      <c r="E27" s="8">
        <f>IFERROR('2'!E63*1,0)-IFERROR('2'!E27*1,0)</f>
        <v>-131224182</v>
      </c>
      <c r="F27" s="8">
        <f>IFERROR('2'!F63*1,0)-IFERROR('2'!F27*1,0)</f>
        <v>-131224182</v>
      </c>
      <c r="H27" s="8">
        <f>IFERROR('2'!H63*1,0)-IFERROR('2'!H27*1,0)</f>
        <v>131224182</v>
      </c>
      <c r="I27" s="52">
        <f>IFERROR('2'!I63*1,0)-IFERROR('2'!I27*1,0)</f>
        <v>0</v>
      </c>
      <c r="J27" s="8">
        <f>IFERROR('2'!J63*1,0)-IFERROR('2'!J27*1,0)</f>
        <v>0</v>
      </c>
      <c r="L27" s="8">
        <f>IFERROR('2'!L63*1,0)-IFERROR('2'!L27*1,0)</f>
        <v>0</v>
      </c>
      <c r="M27" s="5">
        <f t="shared" si="0"/>
        <v>27</v>
      </c>
    </row>
    <row r="28" spans="1:13" ht="18" customHeight="1">
      <c r="A28" s="72" t="s">
        <v>129</v>
      </c>
      <c r="B28" s="90" t="s">
        <v>156</v>
      </c>
      <c r="D28" s="7">
        <f>IFERROR('2'!D64*1,0)-IFERROR('2'!D28*1,0)</f>
        <v>0</v>
      </c>
      <c r="E28" s="7">
        <f>IFERROR('2'!E64*1,0)-IFERROR('2'!E28*1,0)</f>
        <v>0</v>
      </c>
      <c r="F28" s="7">
        <f>IFERROR('2'!F64*1,0)-IFERROR('2'!F28*1,0)</f>
        <v>0</v>
      </c>
      <c r="H28" s="7">
        <f>IFERROR('2'!H64*1,0)-IFERROR('2'!H28*1,0)</f>
        <v>0</v>
      </c>
      <c r="I28" s="7">
        <f>IFERROR('2'!I64*1,0)-IFERROR('2'!I28*1,0)</f>
        <v>0</v>
      </c>
      <c r="J28" s="7">
        <f>IFERROR('2'!J64*1,0)-IFERROR('2'!J28*1,0)</f>
        <v>0</v>
      </c>
      <c r="L28" s="7">
        <f>IFERROR('2'!L64*1,0)-IFERROR('2'!L28*1,0)</f>
        <v>0</v>
      </c>
      <c r="M28" s="5">
        <f t="shared" si="0"/>
        <v>28</v>
      </c>
    </row>
    <row r="29" spans="1:13" ht="18" customHeight="1">
      <c r="A29" s="69" t="s">
        <v>128</v>
      </c>
      <c r="B29" s="89" t="s">
        <v>156</v>
      </c>
      <c r="D29" s="20">
        <f>IFERROR('2'!D65*1,0)-IFERROR('2'!D29*1,0)</f>
        <v>0</v>
      </c>
      <c r="E29" s="20">
        <f>IFERROR('2'!E65*1,0)-IFERROR('2'!E29*1,0)</f>
        <v>0</v>
      </c>
      <c r="F29" s="20">
        <f>IFERROR('2'!F65*1,0)-IFERROR('2'!F29*1,0)</f>
        <v>-65612091</v>
      </c>
      <c r="H29" s="20">
        <f>IFERROR('2'!H65*1,0)-IFERROR('2'!H29*1,0)</f>
        <v>131224182</v>
      </c>
      <c r="I29" s="20">
        <f>IFERROR('2'!I65*1,0)-IFERROR('2'!I29*1,0)</f>
        <v>0</v>
      </c>
      <c r="J29" s="20">
        <f>IFERROR('2'!J65*1,0)-IFERROR('2'!J29*1,0)</f>
        <v>0</v>
      </c>
      <c r="L29" s="60">
        <f>IFERROR('2'!L65*1,0)-IFERROR('2'!L29*1,0)</f>
        <v>65612091</v>
      </c>
      <c r="M29" s="5">
        <f t="shared" si="0"/>
        <v>29</v>
      </c>
    </row>
    <row r="30" spans="1:13" ht="17" customHeight="1">
      <c r="A30" s="46" t="s">
        <v>53</v>
      </c>
      <c r="B30" s="46" t="s">
        <v>1</v>
      </c>
      <c r="D30" s="46" t="s">
        <v>3</v>
      </c>
      <c r="E30" s="46" t="s">
        <v>4</v>
      </c>
      <c r="F30" s="46" t="s">
        <v>5</v>
      </c>
      <c r="H30" s="46" t="s">
        <v>52</v>
      </c>
      <c r="I30" s="46" t="s">
        <v>50</v>
      </c>
      <c r="J30" s="46" t="s">
        <v>118</v>
      </c>
      <c r="L30" s="46" t="s">
        <v>117</v>
      </c>
      <c r="M30" s="5">
        <f t="shared" si="0"/>
        <v>30</v>
      </c>
    </row>
    <row r="31" spans="1:13" ht="18" customHeight="1">
      <c r="A31" s="147" t="s">
        <v>127</v>
      </c>
      <c r="B31" s="147"/>
      <c r="C31" s="147"/>
      <c r="D31" s="147"/>
      <c r="E31" s="45" t="s">
        <v>115</v>
      </c>
      <c r="F31" s="45"/>
      <c r="H31" s="15" t="s">
        <v>114</v>
      </c>
      <c r="I31" s="15"/>
      <c r="J31" s="15"/>
      <c r="K31" s="15"/>
      <c r="L31" s="15"/>
      <c r="M31" s="5">
        <f t="shared" si="0"/>
        <v>31</v>
      </c>
    </row>
    <row r="32" spans="1:13" ht="18" customHeight="1">
      <c r="A32" s="147"/>
      <c r="B32" s="147"/>
      <c r="C32" s="147"/>
      <c r="D32" s="147"/>
      <c r="E32" s="15" t="s">
        <v>113</v>
      </c>
      <c r="F32" s="15"/>
      <c r="H32" s="15" t="s">
        <v>112</v>
      </c>
      <c r="I32" s="15"/>
      <c r="J32" s="15"/>
      <c r="K32" s="15"/>
      <c r="L32" s="15"/>
      <c r="M32" s="5">
        <f t="shared" si="0"/>
        <v>32</v>
      </c>
    </row>
    <row r="33" spans="1:13" ht="17" customHeight="1">
      <c r="A33" s="44" t="s">
        <v>192</v>
      </c>
      <c r="B33" s="148" t="str">
        <f ca="1">"©"&amp;RIGHT("0"&amp;MONTH(NOW()),2)&amp;"/"&amp;RIGHT("0"&amp;DAY(NOW())   +   0,2)&amp;"/"&amp;YEAR(NOW())&amp;" LAWRENCE GERARD BRUNN, CPA (PA), MBA"</f>
        <v>©06/19/2025 LAWRENCE GERARD BRUNN, CPA (PA), MBA</v>
      </c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5">
        <f t="shared" si="0"/>
        <v>33</v>
      </c>
    </row>
    <row r="34" spans="1:13" ht="17" customHeight="1">
      <c r="A34" s="115" t="s">
        <v>193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5">
        <f t="shared" si="0"/>
        <v>34</v>
      </c>
    </row>
    <row r="35" spans="1:13" ht="17" customHeight="1">
      <c r="A35" s="118" t="s">
        <v>195</v>
      </c>
      <c r="B35" s="149" t="s">
        <v>23</v>
      </c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5">
        <f t="shared" si="0"/>
        <v>35</v>
      </c>
    </row>
    <row r="36" spans="1:13" ht="17" customHeight="1">
      <c r="A36" s="43" t="s">
        <v>194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5">
        <f t="shared" si="0"/>
        <v>36</v>
      </c>
    </row>
    <row r="37" spans="1:13" ht="18" customHeight="1">
      <c r="A37" s="42" t="s">
        <v>177</v>
      </c>
      <c r="B37" s="40" t="s">
        <v>111</v>
      </c>
      <c r="C37" s="41"/>
      <c r="D37" s="40"/>
      <c r="E37" s="179" t="s">
        <v>165</v>
      </c>
      <c r="F37" s="180"/>
      <c r="G37" s="180"/>
      <c r="H37" s="180"/>
      <c r="I37" s="181"/>
      <c r="J37" s="128" t="s">
        <v>110</v>
      </c>
      <c r="K37" s="129"/>
      <c r="L37" s="130"/>
      <c r="M37" s="5">
        <f t="shared" si="0"/>
        <v>37</v>
      </c>
    </row>
    <row r="38" spans="1:13" ht="18" customHeight="1">
      <c r="A38" s="42" t="s">
        <v>174</v>
      </c>
      <c r="B38" s="137" t="s">
        <v>109</v>
      </c>
      <c r="C38" s="137"/>
      <c r="D38" s="137"/>
      <c r="E38" s="137"/>
      <c r="F38" s="137"/>
      <c r="G38" s="138"/>
      <c r="H38" s="175" t="s">
        <v>169</v>
      </c>
      <c r="I38" s="176"/>
      <c r="J38" s="131"/>
      <c r="K38" s="132"/>
      <c r="L38" s="133"/>
      <c r="M38" s="5">
        <f t="shared" si="0"/>
        <v>38</v>
      </c>
    </row>
    <row r="39" spans="1:13" ht="18" customHeight="1">
      <c r="A39" s="39" t="s">
        <v>175</v>
      </c>
      <c r="B39" s="137"/>
      <c r="C39" s="137"/>
      <c r="D39" s="137"/>
      <c r="E39" s="137"/>
      <c r="F39" s="137"/>
      <c r="G39" s="138"/>
      <c r="H39" s="177"/>
      <c r="I39" s="178"/>
      <c r="J39" s="134"/>
      <c r="K39" s="135"/>
      <c r="L39" s="136"/>
      <c r="M39" s="5">
        <f t="shared" si="0"/>
        <v>39</v>
      </c>
    </row>
    <row r="40" spans="1:13" ht="17" customHeight="1">
      <c r="A40" s="182" t="s">
        <v>126</v>
      </c>
      <c r="B40" s="38"/>
      <c r="D40" s="84" t="s">
        <v>150</v>
      </c>
      <c r="E40" s="37" t="s">
        <v>108</v>
      </c>
      <c r="F40" s="37" t="s">
        <v>107</v>
      </c>
      <c r="H40" s="37" t="s">
        <v>106</v>
      </c>
      <c r="I40" s="37"/>
      <c r="J40" s="37" t="s">
        <v>105</v>
      </c>
      <c r="L40" s="36" t="s">
        <v>104</v>
      </c>
      <c r="M40" s="5">
        <f t="shared" si="0"/>
        <v>40</v>
      </c>
    </row>
    <row r="41" spans="1:13" ht="17" customHeight="1">
      <c r="A41" s="183"/>
      <c r="B41" s="35" t="s">
        <v>30</v>
      </c>
      <c r="D41" s="85" t="s">
        <v>151</v>
      </c>
      <c r="E41" s="11" t="s">
        <v>51</v>
      </c>
      <c r="F41" s="11" t="s">
        <v>103</v>
      </c>
      <c r="H41" s="11" t="s">
        <v>102</v>
      </c>
      <c r="I41" s="11" t="s">
        <v>101</v>
      </c>
      <c r="J41" s="11" t="s">
        <v>100</v>
      </c>
      <c r="L41" s="34" t="s">
        <v>99</v>
      </c>
      <c r="M41" s="5">
        <f t="shared" si="0"/>
        <v>41</v>
      </c>
    </row>
    <row r="42" spans="1:13" ht="18" customHeight="1">
      <c r="A42" s="28" t="s">
        <v>178</v>
      </c>
      <c r="B42" s="96" t="s">
        <v>93</v>
      </c>
      <c r="D42" s="8">
        <v>1156376490</v>
      </c>
      <c r="E42" s="8"/>
      <c r="F42" s="8">
        <f t="shared" ref="F42:F47" si="1">SUM(D42:E42)</f>
        <v>1156376490</v>
      </c>
      <c r="H42" s="8"/>
      <c r="I42" s="8"/>
      <c r="J42" s="8"/>
      <c r="L42" s="8">
        <f t="shared" ref="L42:L61" si="2">SUM(F42:J42)</f>
        <v>1156376490</v>
      </c>
      <c r="M42" s="5">
        <f t="shared" si="0"/>
        <v>42</v>
      </c>
    </row>
    <row r="43" spans="1:13" ht="18" customHeight="1">
      <c r="A43" s="28" t="s">
        <v>176</v>
      </c>
      <c r="B43" s="96" t="s">
        <v>93</v>
      </c>
      <c r="D43" s="8">
        <v>144930153</v>
      </c>
      <c r="E43" s="8"/>
      <c r="F43" s="8">
        <f t="shared" si="1"/>
        <v>144930153</v>
      </c>
      <c r="H43" s="8"/>
      <c r="I43" s="8"/>
      <c r="J43" s="8"/>
      <c r="L43" s="8">
        <f t="shared" si="2"/>
        <v>144930153</v>
      </c>
      <c r="M43" s="5">
        <f t="shared" si="0"/>
        <v>43</v>
      </c>
    </row>
    <row r="44" spans="1:13" ht="18" customHeight="1" thickBot="1">
      <c r="A44" s="125" t="s">
        <v>98</v>
      </c>
      <c r="B44" s="97" t="s">
        <v>93</v>
      </c>
      <c r="D44" s="24"/>
      <c r="E44" s="24">
        <v>65612091</v>
      </c>
      <c r="F44" s="24">
        <f t="shared" si="1"/>
        <v>65612091</v>
      </c>
      <c r="H44" s="24"/>
      <c r="I44" s="24"/>
      <c r="J44" s="24"/>
      <c r="L44" s="24">
        <f t="shared" si="2"/>
        <v>65612091</v>
      </c>
      <c r="M44" s="29">
        <f t="shared" si="0"/>
        <v>44</v>
      </c>
    </row>
    <row r="45" spans="1:13" ht="18" customHeight="1" thickTop="1" thickBot="1">
      <c r="A45" s="30" t="s">
        <v>97</v>
      </c>
      <c r="B45" s="97" t="s">
        <v>93</v>
      </c>
      <c r="D45" s="51"/>
      <c r="E45" s="50">
        <f>-E44</f>
        <v>-65612091</v>
      </c>
      <c r="F45" s="13">
        <f t="shared" si="1"/>
        <v>-65612091</v>
      </c>
      <c r="H45" s="24"/>
      <c r="I45" s="24"/>
      <c r="J45" s="24"/>
      <c r="L45" s="24">
        <f t="shared" si="2"/>
        <v>-65612091</v>
      </c>
      <c r="M45" s="29">
        <f t="shared" si="0"/>
        <v>45</v>
      </c>
    </row>
    <row r="46" spans="1:13" ht="18" customHeight="1" thickTop="1">
      <c r="A46" s="28" t="s">
        <v>96</v>
      </c>
      <c r="B46" s="96" t="s">
        <v>93</v>
      </c>
      <c r="D46" s="8"/>
      <c r="E46" s="8"/>
      <c r="F46" s="8">
        <f t="shared" si="1"/>
        <v>0</v>
      </c>
      <c r="H46" s="8">
        <v>7828194</v>
      </c>
      <c r="I46" s="8"/>
      <c r="J46" s="8"/>
      <c r="L46" s="8">
        <f t="shared" si="2"/>
        <v>7828194</v>
      </c>
      <c r="M46" s="5">
        <f t="shared" si="0"/>
        <v>46</v>
      </c>
    </row>
    <row r="47" spans="1:13" ht="18" customHeight="1" thickBot="1">
      <c r="A47" s="33" t="s">
        <v>95</v>
      </c>
      <c r="B47" s="98" t="s">
        <v>93</v>
      </c>
      <c r="D47" s="32"/>
      <c r="E47" s="32"/>
      <c r="F47" s="32">
        <f t="shared" si="1"/>
        <v>0</v>
      </c>
      <c r="H47" s="32">
        <v>81869709</v>
      </c>
      <c r="I47" s="32"/>
      <c r="J47" s="32"/>
      <c r="L47" s="32">
        <f t="shared" si="2"/>
        <v>81869709</v>
      </c>
      <c r="M47" s="31">
        <f t="shared" si="0"/>
        <v>47</v>
      </c>
    </row>
    <row r="48" spans="1:13" ht="18" customHeight="1">
      <c r="A48" s="28" t="s">
        <v>94</v>
      </c>
      <c r="B48" s="96" t="s">
        <v>93</v>
      </c>
      <c r="D48" s="8">
        <f>SUM(D42:D47)</f>
        <v>1301306643</v>
      </c>
      <c r="E48" s="8">
        <f>SUM(E42:E47)</f>
        <v>0</v>
      </c>
      <c r="F48" s="8">
        <f>SUM(F42:F47)</f>
        <v>1301306643</v>
      </c>
      <c r="H48" s="8">
        <f>SUM(H42:H47)</f>
        <v>89697903</v>
      </c>
      <c r="I48" s="8">
        <f>SUM(I42:I47)</f>
        <v>0</v>
      </c>
      <c r="J48" s="8">
        <f>SUM(J42:J47)</f>
        <v>0</v>
      </c>
      <c r="L48" s="8">
        <f t="shared" si="2"/>
        <v>1391004546</v>
      </c>
      <c r="M48" s="5">
        <f t="shared" si="0"/>
        <v>48</v>
      </c>
    </row>
    <row r="49" spans="1:13" ht="18" customHeight="1">
      <c r="A49" s="28" t="s">
        <v>92</v>
      </c>
      <c r="B49" s="94" t="s">
        <v>31</v>
      </c>
      <c r="D49" s="8"/>
      <c r="E49" s="8"/>
      <c r="F49" s="8">
        <f t="shared" ref="F49:F61" si="3">SUM(D49:E49)</f>
        <v>0</v>
      </c>
      <c r="H49" s="8">
        <v>-1311823360</v>
      </c>
      <c r="I49" s="8"/>
      <c r="J49" s="8"/>
      <c r="L49" s="8">
        <f t="shared" si="2"/>
        <v>-1311823360</v>
      </c>
      <c r="M49" s="5">
        <f t="shared" si="0"/>
        <v>49</v>
      </c>
    </row>
    <row r="50" spans="1:13" ht="18" customHeight="1" thickBot="1">
      <c r="A50" s="30" t="s">
        <v>91</v>
      </c>
      <c r="B50" s="95" t="s">
        <v>31</v>
      </c>
      <c r="D50" s="24"/>
      <c r="E50" s="24">
        <v>-65612091</v>
      </c>
      <c r="F50" s="24">
        <f t="shared" si="3"/>
        <v>-65612091</v>
      </c>
      <c r="H50" s="24"/>
      <c r="I50" s="24"/>
      <c r="J50" s="24"/>
      <c r="L50" s="24">
        <f t="shared" si="2"/>
        <v>-65612091</v>
      </c>
      <c r="M50" s="29">
        <f t="shared" si="0"/>
        <v>50</v>
      </c>
    </row>
    <row r="51" spans="1:13" ht="18" customHeight="1" thickTop="1" thickBot="1">
      <c r="A51" s="26" t="s">
        <v>90</v>
      </c>
      <c r="B51" s="95" t="s">
        <v>31</v>
      </c>
      <c r="D51" s="51"/>
      <c r="E51" s="50">
        <f>-E50</f>
        <v>65612091</v>
      </c>
      <c r="F51" s="13">
        <f t="shared" si="3"/>
        <v>65612091</v>
      </c>
      <c r="H51" s="24"/>
      <c r="I51" s="24"/>
      <c r="J51" s="24"/>
      <c r="L51" s="24">
        <f t="shared" si="2"/>
        <v>65612091</v>
      </c>
      <c r="M51" s="29">
        <f t="shared" si="0"/>
        <v>51</v>
      </c>
    </row>
    <row r="52" spans="1:13" ht="18" customHeight="1" thickTop="1">
      <c r="A52" s="28" t="s">
        <v>89</v>
      </c>
      <c r="B52" s="25" t="s">
        <v>79</v>
      </c>
      <c r="D52" s="9"/>
      <c r="E52" s="170" t="s">
        <v>210</v>
      </c>
      <c r="F52" s="10">
        <f t="shared" si="3"/>
        <v>0</v>
      </c>
      <c r="H52" s="126" t="s">
        <v>154</v>
      </c>
      <c r="I52" s="8">
        <v>45645609</v>
      </c>
      <c r="J52" s="8"/>
      <c r="L52" s="8">
        <f t="shared" si="2"/>
        <v>45645609</v>
      </c>
      <c r="M52" s="5">
        <f t="shared" si="0"/>
        <v>52</v>
      </c>
    </row>
    <row r="53" spans="1:13" ht="18" customHeight="1">
      <c r="A53" s="28" t="s">
        <v>88</v>
      </c>
      <c r="B53" s="25" t="s">
        <v>79</v>
      </c>
      <c r="D53" s="9"/>
      <c r="E53" s="171"/>
      <c r="F53" s="10">
        <f t="shared" si="3"/>
        <v>0</v>
      </c>
      <c r="H53" s="126"/>
      <c r="I53" s="8">
        <v>11327598</v>
      </c>
      <c r="J53" s="8"/>
      <c r="L53" s="8">
        <f t="shared" si="2"/>
        <v>11327598</v>
      </c>
      <c r="M53" s="5">
        <f t="shared" si="0"/>
        <v>53</v>
      </c>
    </row>
    <row r="54" spans="1:13" ht="18" customHeight="1">
      <c r="A54" s="28" t="s">
        <v>87</v>
      </c>
      <c r="B54" s="25" t="s">
        <v>79</v>
      </c>
      <c r="D54" s="9"/>
      <c r="E54" s="171"/>
      <c r="F54" s="10">
        <f t="shared" si="3"/>
        <v>0</v>
      </c>
      <c r="H54" s="126"/>
      <c r="I54" s="8">
        <v>-4173291</v>
      </c>
      <c r="J54" s="8"/>
      <c r="L54" s="8">
        <f t="shared" si="2"/>
        <v>-4173291</v>
      </c>
      <c r="M54" s="5">
        <f t="shared" si="0"/>
        <v>54</v>
      </c>
    </row>
    <row r="55" spans="1:13" ht="18" customHeight="1">
      <c r="A55" s="28" t="s">
        <v>86</v>
      </c>
      <c r="B55" s="25" t="s">
        <v>79</v>
      </c>
      <c r="D55" s="9"/>
      <c r="E55" s="171"/>
      <c r="F55" s="10">
        <f t="shared" si="3"/>
        <v>0</v>
      </c>
      <c r="H55" s="126"/>
      <c r="I55" s="8"/>
      <c r="J55" s="8">
        <v>3294200</v>
      </c>
      <c r="L55" s="8">
        <f t="shared" si="2"/>
        <v>3294200</v>
      </c>
      <c r="M55" s="5">
        <f t="shared" si="0"/>
        <v>55</v>
      </c>
    </row>
    <row r="56" spans="1:13" ht="18" customHeight="1">
      <c r="A56" s="28" t="s">
        <v>85</v>
      </c>
      <c r="B56" s="25" t="s">
        <v>79</v>
      </c>
      <c r="D56" s="9"/>
      <c r="E56" s="171"/>
      <c r="F56" s="10">
        <f t="shared" si="3"/>
        <v>0</v>
      </c>
      <c r="H56" s="126"/>
      <c r="I56" s="8"/>
      <c r="J56" s="8">
        <v>8564140</v>
      </c>
      <c r="L56" s="8">
        <f t="shared" si="2"/>
        <v>8564140</v>
      </c>
      <c r="M56" s="5">
        <f t="shared" si="0"/>
        <v>56</v>
      </c>
    </row>
    <row r="57" spans="1:13" ht="18" customHeight="1">
      <c r="A57" s="28" t="s">
        <v>84</v>
      </c>
      <c r="B57" s="25" t="s">
        <v>79</v>
      </c>
      <c r="D57" s="9"/>
      <c r="E57" s="171"/>
      <c r="F57" s="10">
        <f t="shared" si="3"/>
        <v>0</v>
      </c>
      <c r="H57" s="126"/>
      <c r="I57" s="8"/>
      <c r="J57" s="8">
        <v>-3294200</v>
      </c>
      <c r="L57" s="8">
        <f t="shared" si="2"/>
        <v>-3294200</v>
      </c>
      <c r="M57" s="5">
        <f t="shared" si="0"/>
        <v>57</v>
      </c>
    </row>
    <row r="58" spans="1:13" ht="18" customHeight="1">
      <c r="A58" s="28" t="s">
        <v>83</v>
      </c>
      <c r="B58" s="25" t="s">
        <v>79</v>
      </c>
      <c r="D58" s="9"/>
      <c r="E58" s="171"/>
      <c r="F58" s="10">
        <f t="shared" si="3"/>
        <v>0</v>
      </c>
      <c r="H58" s="126"/>
      <c r="I58" s="8"/>
      <c r="J58" s="8">
        <v>-1587595</v>
      </c>
      <c r="L58" s="8">
        <f t="shared" si="2"/>
        <v>-1587595</v>
      </c>
      <c r="M58" s="5">
        <f t="shared" si="0"/>
        <v>58</v>
      </c>
    </row>
    <row r="59" spans="1:13" ht="18" customHeight="1">
      <c r="A59" s="28" t="s">
        <v>82</v>
      </c>
      <c r="B59" s="25" t="s">
        <v>79</v>
      </c>
      <c r="D59" s="9"/>
      <c r="E59" s="171"/>
      <c r="F59" s="10">
        <f t="shared" si="3"/>
        <v>0</v>
      </c>
      <c r="H59" s="126"/>
      <c r="I59" s="8"/>
      <c r="J59" s="8">
        <v>4165234</v>
      </c>
      <c r="L59" s="8">
        <f t="shared" si="2"/>
        <v>4165234</v>
      </c>
      <c r="M59" s="5">
        <f t="shared" si="0"/>
        <v>59</v>
      </c>
    </row>
    <row r="60" spans="1:13" ht="18" customHeight="1">
      <c r="A60" s="28" t="s">
        <v>81</v>
      </c>
      <c r="B60" s="25" t="s">
        <v>79</v>
      </c>
      <c r="D60" s="9"/>
      <c r="E60" s="171"/>
      <c r="F60" s="10">
        <f t="shared" si="3"/>
        <v>0</v>
      </c>
      <c r="H60" s="126"/>
      <c r="I60" s="8"/>
      <c r="J60" s="8">
        <v>25000</v>
      </c>
      <c r="L60" s="8">
        <f t="shared" si="2"/>
        <v>25000</v>
      </c>
      <c r="M60" s="5">
        <f t="shared" si="0"/>
        <v>60</v>
      </c>
    </row>
    <row r="61" spans="1:13" ht="18" customHeight="1" thickBot="1">
      <c r="A61" s="28" t="s">
        <v>80</v>
      </c>
      <c r="B61" s="22" t="s">
        <v>79</v>
      </c>
      <c r="D61" s="9"/>
      <c r="E61" s="172"/>
      <c r="F61" s="10">
        <f t="shared" si="3"/>
        <v>0</v>
      </c>
      <c r="H61" s="127"/>
      <c r="I61" s="8"/>
      <c r="J61" s="7">
        <v>1536394</v>
      </c>
      <c r="L61" s="7">
        <f t="shared" si="2"/>
        <v>1536394</v>
      </c>
      <c r="M61" s="5">
        <f t="shared" si="0"/>
        <v>61</v>
      </c>
    </row>
    <row r="62" spans="1:13" ht="18" customHeight="1" thickTop="1">
      <c r="A62" s="27" t="s">
        <v>180</v>
      </c>
      <c r="B62" s="87" t="s">
        <v>155</v>
      </c>
      <c r="D62" s="16">
        <f>SUM(D48:D61)</f>
        <v>1301306643</v>
      </c>
      <c r="E62" s="8">
        <f>SUM(E48:E61)</f>
        <v>0</v>
      </c>
      <c r="F62" s="16">
        <f>SUM(F48:F61)</f>
        <v>1301306643</v>
      </c>
      <c r="H62" s="16">
        <f>SUM(H48:H61)</f>
        <v>-1222125457</v>
      </c>
      <c r="I62" s="16">
        <f>SUM(I48:I61)</f>
        <v>52799916</v>
      </c>
      <c r="J62" s="16">
        <f>SUM(J48:J61)</f>
        <v>12703173</v>
      </c>
      <c r="L62" s="16">
        <f>SUM(L48:L61)</f>
        <v>144684275</v>
      </c>
      <c r="M62" s="5">
        <f t="shared" si="0"/>
        <v>62</v>
      </c>
    </row>
    <row r="63" spans="1:13" ht="18" customHeight="1">
      <c r="A63" s="26" t="s">
        <v>139</v>
      </c>
      <c r="B63" s="88" t="s">
        <v>156</v>
      </c>
      <c r="D63" s="8">
        <v>0</v>
      </c>
      <c r="E63" s="8"/>
      <c r="F63" s="24">
        <f>-'2'!F27</f>
        <v>-65612091</v>
      </c>
      <c r="H63" s="24">
        <f>-'2'!H27</f>
        <v>65612091</v>
      </c>
      <c r="I63" s="8"/>
      <c r="J63" s="8"/>
      <c r="L63" s="8">
        <f>SUM(F63:J63)</f>
        <v>0</v>
      </c>
      <c r="M63" s="5">
        <f t="shared" si="0"/>
        <v>63</v>
      </c>
    </row>
    <row r="64" spans="1:13" ht="18" customHeight="1">
      <c r="A64" s="23" t="s">
        <v>77</v>
      </c>
      <c r="B64" s="90" t="s">
        <v>156</v>
      </c>
      <c r="D64" s="21">
        <f>'2'!D28</f>
        <v>-1301306643</v>
      </c>
      <c r="E64" s="21">
        <f>'2'!E28</f>
        <v>0</v>
      </c>
      <c r="F64" s="21">
        <f>'2'!F28</f>
        <v>32714389</v>
      </c>
      <c r="H64" s="21">
        <f>'2'!H28</f>
        <v>26191200</v>
      </c>
      <c r="I64" s="21">
        <f>'2'!I28</f>
        <v>-52799916</v>
      </c>
      <c r="J64" s="21">
        <f>'2'!J28</f>
        <v>-12703173</v>
      </c>
      <c r="L64" s="21">
        <f>'2'!L28</f>
        <v>-6597500</v>
      </c>
      <c r="M64" s="5">
        <f t="shared" si="0"/>
        <v>64</v>
      </c>
    </row>
    <row r="65" spans="1:13" s="6" customFormat="1" ht="18" customHeight="1">
      <c r="A65" s="69" t="s">
        <v>131</v>
      </c>
      <c r="B65" s="89" t="s">
        <v>156</v>
      </c>
      <c r="C65" s="4"/>
      <c r="D65" s="99"/>
      <c r="E65" s="99"/>
      <c r="F65" s="20">
        <f>SUM(F62:F64)</f>
        <v>1268408941</v>
      </c>
      <c r="G65" s="4"/>
      <c r="H65" s="20">
        <f>SUM(H62:H64)</f>
        <v>-1130322166</v>
      </c>
      <c r="I65" s="99"/>
      <c r="J65" s="99"/>
      <c r="K65" s="4"/>
      <c r="L65" s="20">
        <f>SUM(L62:L64)</f>
        <v>138086775</v>
      </c>
      <c r="M65" s="5">
        <f t="shared" si="0"/>
        <v>65</v>
      </c>
    </row>
    <row r="66" spans="1:13" ht="17" customHeight="1">
      <c r="A66" s="67" t="s">
        <v>53</v>
      </c>
      <c r="B66" s="46" t="s">
        <v>1</v>
      </c>
      <c r="D66" s="67" t="s">
        <v>3</v>
      </c>
      <c r="E66" s="46" t="s">
        <v>4</v>
      </c>
      <c r="F66" s="46" t="s">
        <v>5</v>
      </c>
      <c r="H66" s="67" t="s">
        <v>52</v>
      </c>
      <c r="I66" s="46" t="s">
        <v>50</v>
      </c>
      <c r="J66" s="46" t="s">
        <v>118</v>
      </c>
      <c r="L66" s="46" t="s">
        <v>117</v>
      </c>
      <c r="M66" s="5">
        <f t="shared" ref="M66" si="4">M65+1</f>
        <v>66</v>
      </c>
    </row>
    <row r="70" spans="1:13" ht="18" customHeight="1">
      <c r="A70" s="117"/>
    </row>
  </sheetData>
  <mergeCells count="13">
    <mergeCell ref="E52:E61"/>
    <mergeCell ref="J37:L39"/>
    <mergeCell ref="B38:G39"/>
    <mergeCell ref="A4:A5"/>
    <mergeCell ref="H38:I39"/>
    <mergeCell ref="E37:I37"/>
    <mergeCell ref="H52:H61"/>
    <mergeCell ref="A40:A41"/>
    <mergeCell ref="J1:L3"/>
    <mergeCell ref="H2:I3"/>
    <mergeCell ref="A31:D32"/>
    <mergeCell ref="B33:L34"/>
    <mergeCell ref="B35:L36"/>
  </mergeCells>
  <conditionalFormatting sqref="A1:M1048576">
    <cfRule type="cellIs" dxfId="3" priority="17" operator="equal">
      <formula>0</formula>
    </cfRule>
    <cfRule type="cellIs" dxfId="2" priority="18" operator="lessThan">
      <formula>0</formula>
    </cfRule>
  </conditionalFormatting>
  <printOptions verticalCentered="1"/>
  <pageMargins left="0.25" right="0.25" top="0.25" bottom="0.25" header="0.3" footer="0.3"/>
  <pageSetup scale="68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8342F-7744-9B45-9E2D-978D97D9F27D}">
  <dimension ref="A1:CF60"/>
  <sheetViews>
    <sheetView workbookViewId="0"/>
  </sheetViews>
  <sheetFormatPr baseColWidth="10" defaultColWidth="8.83203125" defaultRowHeight="20" customHeight="1"/>
  <cols>
    <col min="1" max="1" width="8.83203125" style="73" customWidth="1"/>
    <col min="2" max="82" width="1.83203125" style="73" customWidth="1"/>
    <col min="83" max="16384" width="8.83203125" style="73"/>
  </cols>
  <sheetData>
    <row r="1" spans="1:84" ht="20" customHeight="1">
      <c r="A1" s="73" t="s">
        <v>8</v>
      </c>
      <c r="CE1" s="73" t="s">
        <v>8</v>
      </c>
      <c r="CF1" s="119"/>
    </row>
    <row r="2" spans="1:84" ht="36">
      <c r="B2" s="271" t="s">
        <v>202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  <c r="AJ2" s="272"/>
      <c r="AK2" s="272"/>
      <c r="AL2" s="272"/>
      <c r="AM2" s="272"/>
      <c r="AN2" s="272"/>
      <c r="AO2" s="272"/>
      <c r="AP2" s="272"/>
      <c r="AQ2" s="272"/>
      <c r="AR2" s="272"/>
      <c r="AS2" s="272"/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2"/>
      <c r="BE2" s="272"/>
      <c r="BF2" s="272"/>
      <c r="BG2" s="272"/>
      <c r="BH2" s="272"/>
      <c r="BI2" s="272"/>
      <c r="BJ2" s="272"/>
      <c r="BK2" s="272"/>
      <c r="BL2" s="272"/>
      <c r="BM2" s="272"/>
      <c r="BN2" s="272"/>
      <c r="BO2" s="272"/>
      <c r="BP2" s="272"/>
      <c r="BQ2" s="272"/>
      <c r="BR2" s="272"/>
      <c r="BS2" s="272"/>
      <c r="BT2" s="272"/>
      <c r="BU2" s="272"/>
      <c r="BV2" s="272"/>
      <c r="BW2" s="272"/>
      <c r="BX2" s="272"/>
      <c r="BY2" s="272"/>
      <c r="BZ2" s="272"/>
      <c r="CA2" s="272"/>
      <c r="CB2" s="272"/>
      <c r="CC2" s="272"/>
      <c r="CD2" s="273"/>
    </row>
    <row r="3" spans="1:84" ht="24" customHeight="1">
      <c r="B3" s="75"/>
      <c r="C3" s="75"/>
      <c r="D3" s="75"/>
      <c r="E3" s="75"/>
      <c r="F3" s="75"/>
      <c r="G3" s="75"/>
      <c r="H3" s="75"/>
      <c r="I3" s="75"/>
      <c r="J3" s="76" t="s">
        <v>65</v>
      </c>
      <c r="K3" s="77"/>
      <c r="L3" s="76"/>
      <c r="M3" s="76"/>
      <c r="N3" s="76"/>
      <c r="O3" s="76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4" t="s">
        <v>25</v>
      </c>
      <c r="AG3" s="77"/>
      <c r="AH3" s="77"/>
      <c r="AI3" s="74"/>
      <c r="AJ3" s="74"/>
      <c r="AK3" s="74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</row>
    <row r="4" spans="1:84" ht="24" customHeight="1">
      <c r="B4" s="77"/>
      <c r="C4" s="77"/>
      <c r="D4" s="77"/>
      <c r="E4" s="77"/>
      <c r="F4" s="77"/>
      <c r="G4" s="77"/>
      <c r="H4" s="77"/>
      <c r="I4" s="77"/>
      <c r="J4" s="76" t="s">
        <v>66</v>
      </c>
      <c r="K4" s="77"/>
      <c r="L4" s="76"/>
      <c r="M4" s="76"/>
      <c r="N4" s="76"/>
      <c r="O4" s="76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4" t="s">
        <v>68</v>
      </c>
      <c r="AG4" s="77"/>
      <c r="AH4" s="77"/>
      <c r="AI4" s="74"/>
      <c r="AJ4" s="74"/>
      <c r="AK4" s="74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</row>
    <row r="5" spans="1:84" ht="24" customHeight="1">
      <c r="B5" s="77"/>
      <c r="C5" s="77"/>
      <c r="D5" s="77"/>
      <c r="E5" s="77"/>
      <c r="F5" s="77"/>
      <c r="G5" s="77"/>
      <c r="H5" s="77"/>
      <c r="I5" s="77"/>
      <c r="J5" s="76" t="s">
        <v>67</v>
      </c>
      <c r="K5" s="77"/>
      <c r="L5" s="76"/>
      <c r="M5" s="76"/>
      <c r="N5" s="76"/>
      <c r="O5" s="76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4" t="s">
        <v>161</v>
      </c>
      <c r="AG5" s="77"/>
      <c r="AH5" s="77"/>
      <c r="AI5" s="74"/>
      <c r="AJ5" s="74"/>
      <c r="AK5" s="74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</row>
    <row r="6" spans="1:84" ht="24" customHeight="1">
      <c r="B6" s="274" t="s">
        <v>8</v>
      </c>
      <c r="C6" s="274"/>
      <c r="D6" s="274"/>
      <c r="E6" s="274"/>
      <c r="F6" s="274"/>
      <c r="G6" s="274"/>
      <c r="H6" s="276" t="s">
        <v>15</v>
      </c>
      <c r="I6" s="276"/>
      <c r="J6" s="276"/>
      <c r="K6" s="276"/>
      <c r="L6" s="276"/>
      <c r="M6" s="276"/>
      <c r="N6" s="276"/>
      <c r="O6" s="276"/>
      <c r="P6" s="276" t="s">
        <v>17</v>
      </c>
      <c r="Q6" s="276"/>
      <c r="R6" s="276"/>
      <c r="S6" s="276"/>
      <c r="T6" s="276"/>
      <c r="U6" s="276"/>
      <c r="V6" s="276"/>
      <c r="W6" s="276"/>
      <c r="X6" s="276" t="s">
        <v>19</v>
      </c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 t="s">
        <v>12</v>
      </c>
      <c r="AK6" s="276"/>
      <c r="AL6" s="276"/>
      <c r="AM6" s="276"/>
      <c r="AN6" s="276"/>
      <c r="AO6" s="276"/>
      <c r="AP6" s="276"/>
      <c r="AQ6" s="276"/>
      <c r="AR6" s="276"/>
      <c r="AS6" s="231" t="s">
        <v>8</v>
      </c>
      <c r="AT6" s="231"/>
      <c r="AU6" s="231"/>
      <c r="AV6" s="231"/>
      <c r="AW6" s="231"/>
      <c r="AX6" s="231"/>
      <c r="AY6" s="231"/>
      <c r="AZ6" s="231"/>
      <c r="BA6" s="231"/>
      <c r="BB6" s="231"/>
      <c r="BC6" s="231"/>
      <c r="BD6" s="231"/>
      <c r="BE6" s="231"/>
      <c r="BF6" s="231"/>
      <c r="BG6" s="231"/>
      <c r="BH6" s="231"/>
      <c r="BI6" s="231"/>
      <c r="BJ6" s="231"/>
      <c r="BK6" s="231"/>
      <c r="BL6" s="231"/>
      <c r="BM6" s="231"/>
      <c r="BN6" s="216" t="s">
        <v>45</v>
      </c>
      <c r="BO6" s="216"/>
      <c r="BP6" s="216"/>
      <c r="BQ6" s="216"/>
      <c r="BR6" s="216"/>
      <c r="BS6" s="216"/>
      <c r="BT6" s="216"/>
      <c r="BU6" s="216"/>
      <c r="BV6" s="216"/>
      <c r="BW6" s="216"/>
      <c r="BX6" s="216"/>
      <c r="BY6" s="216"/>
      <c r="BZ6" s="216"/>
      <c r="CA6" s="216"/>
      <c r="CB6" s="216"/>
      <c r="CC6" s="216"/>
      <c r="CD6" s="216"/>
    </row>
    <row r="7" spans="1:84" ht="24" customHeight="1">
      <c r="B7" s="275" t="s">
        <v>14</v>
      </c>
      <c r="C7" s="275"/>
      <c r="D7" s="275"/>
      <c r="E7" s="275"/>
      <c r="F7" s="275"/>
      <c r="G7" s="275"/>
      <c r="H7" s="277" t="s">
        <v>16</v>
      </c>
      <c r="I7" s="277"/>
      <c r="J7" s="277"/>
      <c r="K7" s="277"/>
      <c r="L7" s="277"/>
      <c r="M7" s="277"/>
      <c r="N7" s="277"/>
      <c r="O7" s="277"/>
      <c r="P7" s="277" t="s">
        <v>18</v>
      </c>
      <c r="Q7" s="277"/>
      <c r="R7" s="277"/>
      <c r="S7" s="277"/>
      <c r="T7" s="277"/>
      <c r="U7" s="277"/>
      <c r="V7" s="277"/>
      <c r="W7" s="277"/>
      <c r="X7" s="277" t="s">
        <v>20</v>
      </c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 t="s">
        <v>16</v>
      </c>
      <c r="AK7" s="277"/>
      <c r="AL7" s="277"/>
      <c r="AM7" s="277"/>
      <c r="AN7" s="277"/>
      <c r="AO7" s="277"/>
      <c r="AP7" s="277"/>
      <c r="AQ7" s="277"/>
      <c r="AR7" s="277"/>
      <c r="AS7" s="278" t="s">
        <v>13</v>
      </c>
      <c r="AT7" s="278"/>
      <c r="AU7" s="278"/>
      <c r="AV7" s="278"/>
      <c r="AW7" s="278"/>
      <c r="AX7" s="278"/>
      <c r="AY7" s="278"/>
      <c r="AZ7" s="278"/>
      <c r="BA7" s="278"/>
      <c r="BB7" s="278"/>
      <c r="BC7" s="278"/>
      <c r="BD7" s="278"/>
      <c r="BE7" s="278"/>
      <c r="BF7" s="278"/>
      <c r="BG7" s="278"/>
      <c r="BH7" s="278"/>
      <c r="BI7" s="278"/>
      <c r="BJ7" s="278"/>
      <c r="BK7" s="278"/>
      <c r="BL7" s="278"/>
      <c r="BM7" s="278"/>
      <c r="BN7" s="217" t="s">
        <v>46</v>
      </c>
      <c r="BO7" s="217"/>
      <c r="BP7" s="217"/>
      <c r="BQ7" s="217"/>
      <c r="BR7" s="217"/>
      <c r="BS7" s="217"/>
      <c r="BT7" s="217"/>
      <c r="BU7" s="217"/>
      <c r="BV7" s="217"/>
      <c r="BW7" s="217"/>
      <c r="BX7" s="217"/>
      <c r="BY7" s="217"/>
      <c r="BZ7" s="217"/>
      <c r="CA7" s="217"/>
      <c r="CB7" s="217"/>
      <c r="CC7" s="217"/>
      <c r="CD7" s="217"/>
    </row>
    <row r="8" spans="1:84" ht="24" customHeight="1">
      <c r="B8" s="228" t="s">
        <v>0</v>
      </c>
      <c r="C8" s="228"/>
      <c r="D8" s="228"/>
      <c r="E8" s="228"/>
      <c r="F8" s="228"/>
      <c r="G8" s="228"/>
      <c r="H8" s="237">
        <v>1</v>
      </c>
      <c r="I8" s="237"/>
      <c r="J8" s="237"/>
      <c r="K8" s="237"/>
      <c r="L8" s="237"/>
      <c r="M8" s="237"/>
      <c r="N8" s="237"/>
      <c r="O8" s="237"/>
      <c r="P8" s="237">
        <v>2</v>
      </c>
      <c r="Q8" s="237"/>
      <c r="R8" s="237"/>
      <c r="S8" s="237"/>
      <c r="T8" s="237"/>
      <c r="U8" s="237"/>
      <c r="V8" s="237"/>
      <c r="W8" s="237"/>
      <c r="X8" s="232">
        <v>1</v>
      </c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>
        <f t="shared" ref="AJ8:AJ15" si="0">SUM(H8:AI8)</f>
        <v>4</v>
      </c>
      <c r="AK8" s="232"/>
      <c r="AL8" s="232"/>
      <c r="AM8" s="232"/>
      <c r="AN8" s="232"/>
      <c r="AO8" s="232"/>
      <c r="AP8" s="232"/>
      <c r="AQ8" s="232"/>
      <c r="AR8" s="232"/>
      <c r="AS8" s="238" t="s">
        <v>141</v>
      </c>
      <c r="AT8" s="238"/>
      <c r="AU8" s="238"/>
      <c r="AV8" s="238"/>
      <c r="AW8" s="238"/>
      <c r="AX8" s="238"/>
      <c r="AY8" s="238"/>
      <c r="AZ8" s="238"/>
      <c r="BA8" s="238"/>
      <c r="BB8" s="238"/>
      <c r="BC8" s="238"/>
      <c r="BD8" s="238"/>
      <c r="BE8" s="238"/>
      <c r="BF8" s="238"/>
      <c r="BG8" s="238"/>
      <c r="BH8" s="238"/>
      <c r="BI8" s="238"/>
      <c r="BJ8" s="238"/>
      <c r="BK8" s="238"/>
      <c r="BL8" s="238"/>
      <c r="BM8" s="238"/>
      <c r="BN8" s="218" t="s">
        <v>49</v>
      </c>
      <c r="BO8" s="218"/>
      <c r="BP8" s="218"/>
      <c r="BQ8" s="218"/>
      <c r="BR8" s="218"/>
      <c r="BS8" s="218"/>
      <c r="BT8" s="218"/>
      <c r="BU8" s="218"/>
      <c r="BV8" s="218"/>
      <c r="BW8" s="218"/>
      <c r="BX8" s="218"/>
      <c r="BY8" s="218"/>
      <c r="BZ8" s="218"/>
      <c r="CA8" s="218"/>
      <c r="CB8" s="218"/>
      <c r="CC8" s="218"/>
      <c r="CD8" s="218"/>
    </row>
    <row r="9" spans="1:84" ht="24" customHeight="1">
      <c r="B9" s="228" t="s">
        <v>1</v>
      </c>
      <c r="C9" s="228"/>
      <c r="D9" s="228"/>
      <c r="E9" s="228"/>
      <c r="F9" s="228"/>
      <c r="G9" s="228"/>
      <c r="H9" s="237">
        <v>1</v>
      </c>
      <c r="I9" s="237"/>
      <c r="J9" s="237"/>
      <c r="K9" s="237"/>
      <c r="L9" s="237"/>
      <c r="M9" s="237"/>
      <c r="N9" s="237"/>
      <c r="O9" s="237"/>
      <c r="P9" s="270">
        <v>3</v>
      </c>
      <c r="Q9" s="270"/>
      <c r="R9" s="270"/>
      <c r="S9" s="270"/>
      <c r="T9" s="270"/>
      <c r="U9" s="270"/>
      <c r="V9" s="270"/>
      <c r="W9" s="270"/>
      <c r="X9" s="232">
        <v>0</v>
      </c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>
        <f t="shared" si="0"/>
        <v>4</v>
      </c>
      <c r="AK9" s="232"/>
      <c r="AL9" s="232"/>
      <c r="AM9" s="232"/>
      <c r="AN9" s="232"/>
      <c r="AO9" s="232"/>
      <c r="AP9" s="232"/>
      <c r="AQ9" s="232"/>
      <c r="AR9" s="232"/>
      <c r="AS9" s="238" t="s">
        <v>22</v>
      </c>
      <c r="AT9" s="238"/>
      <c r="AU9" s="238"/>
      <c r="AV9" s="238"/>
      <c r="AW9" s="238"/>
      <c r="AX9" s="238"/>
      <c r="AY9" s="238"/>
      <c r="AZ9" s="238"/>
      <c r="BA9" s="238"/>
      <c r="BB9" s="238"/>
      <c r="BC9" s="238"/>
      <c r="BD9" s="238"/>
      <c r="BE9" s="238"/>
      <c r="BF9" s="238"/>
      <c r="BG9" s="238"/>
      <c r="BH9" s="238"/>
      <c r="BI9" s="238"/>
      <c r="BJ9" s="238"/>
      <c r="BK9" s="238"/>
      <c r="BL9" s="238"/>
      <c r="BM9" s="238"/>
      <c r="BN9" s="218" t="s">
        <v>49</v>
      </c>
      <c r="BO9" s="218"/>
      <c r="BP9" s="218"/>
      <c r="BQ9" s="218"/>
      <c r="BR9" s="218"/>
      <c r="BS9" s="218"/>
      <c r="BT9" s="218"/>
      <c r="BU9" s="218"/>
      <c r="BV9" s="218"/>
      <c r="BW9" s="218"/>
      <c r="BX9" s="218"/>
      <c r="BY9" s="218"/>
      <c r="BZ9" s="218"/>
      <c r="CA9" s="218"/>
      <c r="CB9" s="218"/>
      <c r="CC9" s="218"/>
      <c r="CD9" s="218"/>
    </row>
    <row r="10" spans="1:84" ht="24" customHeight="1">
      <c r="B10" s="228" t="s">
        <v>2</v>
      </c>
      <c r="C10" s="228"/>
      <c r="D10" s="228"/>
      <c r="E10" s="228"/>
      <c r="F10" s="228"/>
      <c r="G10" s="228"/>
      <c r="H10" s="237">
        <v>1</v>
      </c>
      <c r="I10" s="237"/>
      <c r="J10" s="237"/>
      <c r="K10" s="237"/>
      <c r="L10" s="237"/>
      <c r="M10" s="237"/>
      <c r="N10" s="237"/>
      <c r="O10" s="237"/>
      <c r="P10" s="270">
        <v>3</v>
      </c>
      <c r="Q10" s="270"/>
      <c r="R10" s="270"/>
      <c r="S10" s="270"/>
      <c r="T10" s="270"/>
      <c r="U10" s="270"/>
      <c r="V10" s="270"/>
      <c r="W10" s="270"/>
      <c r="X10" s="232">
        <v>0</v>
      </c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>
        <f t="shared" si="0"/>
        <v>4</v>
      </c>
      <c r="AK10" s="232"/>
      <c r="AL10" s="232"/>
      <c r="AM10" s="232"/>
      <c r="AN10" s="232"/>
      <c r="AO10" s="232"/>
      <c r="AP10" s="232"/>
      <c r="AQ10" s="232"/>
      <c r="AR10" s="232"/>
      <c r="AS10" s="238" t="s">
        <v>9</v>
      </c>
      <c r="AT10" s="238"/>
      <c r="AU10" s="238"/>
      <c r="AV10" s="238"/>
      <c r="AW10" s="238"/>
      <c r="AX10" s="238"/>
      <c r="AY10" s="238"/>
      <c r="AZ10" s="238"/>
      <c r="BA10" s="238"/>
      <c r="BB10" s="238"/>
      <c r="BC10" s="238"/>
      <c r="BD10" s="238"/>
      <c r="BE10" s="238"/>
      <c r="BF10" s="238"/>
      <c r="BG10" s="238"/>
      <c r="BH10" s="238"/>
      <c r="BI10" s="238"/>
      <c r="BJ10" s="238"/>
      <c r="BK10" s="238"/>
      <c r="BL10" s="238"/>
      <c r="BM10" s="238"/>
      <c r="BN10" s="218" t="s">
        <v>49</v>
      </c>
      <c r="BO10" s="218"/>
      <c r="BP10" s="218"/>
      <c r="BQ10" s="218"/>
      <c r="BR10" s="218"/>
      <c r="BS10" s="218"/>
      <c r="BT10" s="218"/>
      <c r="BU10" s="218"/>
      <c r="BV10" s="218"/>
      <c r="BW10" s="218"/>
      <c r="BX10" s="218"/>
      <c r="BY10" s="218"/>
      <c r="BZ10" s="218"/>
      <c r="CA10" s="218"/>
      <c r="CB10" s="218"/>
      <c r="CC10" s="218"/>
      <c r="CD10" s="218"/>
    </row>
    <row r="11" spans="1:84" ht="24" customHeight="1">
      <c r="B11" s="228" t="s">
        <v>3</v>
      </c>
      <c r="C11" s="228"/>
      <c r="D11" s="228"/>
      <c r="E11" s="228"/>
      <c r="F11" s="228"/>
      <c r="G11" s="228"/>
      <c r="H11" s="237">
        <v>2</v>
      </c>
      <c r="I11" s="237"/>
      <c r="J11" s="237"/>
      <c r="K11" s="237"/>
      <c r="L11" s="237"/>
      <c r="M11" s="237"/>
      <c r="N11" s="237"/>
      <c r="O11" s="237"/>
      <c r="P11" s="270">
        <v>2</v>
      </c>
      <c r="Q11" s="270"/>
      <c r="R11" s="270"/>
      <c r="S11" s="270"/>
      <c r="T11" s="270"/>
      <c r="U11" s="270"/>
      <c r="V11" s="270"/>
      <c r="W11" s="270"/>
      <c r="X11" s="232">
        <v>0</v>
      </c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>
        <f t="shared" si="0"/>
        <v>4</v>
      </c>
      <c r="AK11" s="232"/>
      <c r="AL11" s="232"/>
      <c r="AM11" s="232"/>
      <c r="AN11" s="232"/>
      <c r="AO11" s="232"/>
      <c r="AP11" s="232"/>
      <c r="AQ11" s="232"/>
      <c r="AR11" s="232"/>
      <c r="AS11" s="218" t="s">
        <v>142</v>
      </c>
      <c r="AT11" s="218"/>
      <c r="AU11" s="218"/>
      <c r="AV11" s="218"/>
      <c r="AW11" s="218"/>
      <c r="AX11" s="218"/>
      <c r="AY11" s="218"/>
      <c r="AZ11" s="218"/>
      <c r="BA11" s="218"/>
      <c r="BB11" s="218"/>
      <c r="BC11" s="218"/>
      <c r="BD11" s="218"/>
      <c r="BE11" s="218"/>
      <c r="BF11" s="218"/>
      <c r="BG11" s="218"/>
      <c r="BH11" s="218"/>
      <c r="BI11" s="218"/>
      <c r="BJ11" s="218"/>
      <c r="BK11" s="218"/>
      <c r="BL11" s="218"/>
      <c r="BM11" s="218"/>
      <c r="BN11" s="218" t="s">
        <v>49</v>
      </c>
      <c r="BO11" s="218"/>
      <c r="BP11" s="218"/>
      <c r="BQ11" s="218"/>
      <c r="BR11" s="218"/>
      <c r="BS11" s="218"/>
      <c r="BT11" s="218"/>
      <c r="BU11" s="218"/>
      <c r="BV11" s="218"/>
      <c r="BW11" s="218"/>
      <c r="BX11" s="218"/>
      <c r="BY11" s="218"/>
      <c r="BZ11" s="218"/>
      <c r="CA11" s="218"/>
      <c r="CB11" s="218"/>
      <c r="CC11" s="218"/>
      <c r="CD11" s="218"/>
    </row>
    <row r="12" spans="1:84" ht="24" customHeight="1">
      <c r="B12" s="228" t="s">
        <v>4</v>
      </c>
      <c r="C12" s="228"/>
      <c r="D12" s="228"/>
      <c r="E12" s="228"/>
      <c r="F12" s="228"/>
      <c r="G12" s="228"/>
      <c r="H12" s="237">
        <v>4</v>
      </c>
      <c r="I12" s="237"/>
      <c r="J12" s="237"/>
      <c r="K12" s="237"/>
      <c r="L12" s="237"/>
      <c r="M12" s="237"/>
      <c r="N12" s="237"/>
      <c r="O12" s="237"/>
      <c r="P12" s="232">
        <v>0</v>
      </c>
      <c r="Q12" s="232"/>
      <c r="R12" s="232"/>
      <c r="S12" s="232"/>
      <c r="T12" s="232"/>
      <c r="U12" s="232"/>
      <c r="V12" s="232"/>
      <c r="W12" s="232"/>
      <c r="X12" s="232">
        <v>0</v>
      </c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>
        <f t="shared" si="0"/>
        <v>4</v>
      </c>
      <c r="AK12" s="232"/>
      <c r="AL12" s="232"/>
      <c r="AM12" s="232"/>
      <c r="AN12" s="232"/>
      <c r="AO12" s="232"/>
      <c r="AP12" s="232"/>
      <c r="AQ12" s="232"/>
      <c r="AR12" s="232"/>
      <c r="AS12" s="311" t="s">
        <v>143</v>
      </c>
      <c r="AT12" s="311"/>
      <c r="AU12" s="311"/>
      <c r="AV12" s="311"/>
      <c r="AW12" s="311"/>
      <c r="AX12" s="311"/>
      <c r="AY12" s="311"/>
      <c r="AZ12" s="311"/>
      <c r="BA12" s="311"/>
      <c r="BB12" s="311"/>
      <c r="BC12" s="311"/>
      <c r="BD12" s="311"/>
      <c r="BE12" s="311"/>
      <c r="BF12" s="311"/>
      <c r="BG12" s="311"/>
      <c r="BH12" s="311"/>
      <c r="BI12" s="311"/>
      <c r="BJ12" s="311"/>
      <c r="BK12" s="311"/>
      <c r="BL12" s="311"/>
      <c r="BM12" s="311"/>
      <c r="BN12" s="218" t="s">
        <v>49</v>
      </c>
      <c r="BO12" s="218"/>
      <c r="BP12" s="218"/>
      <c r="BQ12" s="218"/>
      <c r="BR12" s="218"/>
      <c r="BS12" s="218"/>
      <c r="BT12" s="218"/>
      <c r="BU12" s="218"/>
      <c r="BV12" s="218"/>
      <c r="BW12" s="218"/>
      <c r="BX12" s="218"/>
      <c r="BY12" s="218"/>
      <c r="BZ12" s="218"/>
      <c r="CA12" s="218"/>
      <c r="CB12" s="218"/>
      <c r="CC12" s="218"/>
      <c r="CD12" s="218"/>
    </row>
    <row r="13" spans="1:84" ht="24" customHeight="1">
      <c r="B13" s="228" t="s">
        <v>5</v>
      </c>
      <c r="C13" s="228"/>
      <c r="D13" s="228"/>
      <c r="E13" s="228"/>
      <c r="F13" s="228"/>
      <c r="G13" s="228"/>
      <c r="H13" s="237">
        <v>4</v>
      </c>
      <c r="I13" s="237"/>
      <c r="J13" s="237"/>
      <c r="K13" s="237"/>
      <c r="L13" s="237"/>
      <c r="M13" s="237"/>
      <c r="N13" s="237"/>
      <c r="O13" s="237"/>
      <c r="P13" s="232">
        <v>11</v>
      </c>
      <c r="Q13" s="232"/>
      <c r="R13" s="232"/>
      <c r="S13" s="232"/>
      <c r="T13" s="232"/>
      <c r="U13" s="232"/>
      <c r="V13" s="232"/>
      <c r="W13" s="232"/>
      <c r="X13" s="232">
        <v>1</v>
      </c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>
        <f t="shared" si="0"/>
        <v>16</v>
      </c>
      <c r="AK13" s="232"/>
      <c r="AL13" s="232"/>
      <c r="AM13" s="232"/>
      <c r="AN13" s="232"/>
      <c r="AO13" s="232"/>
      <c r="AP13" s="232"/>
      <c r="AQ13" s="232"/>
      <c r="AR13" s="232"/>
      <c r="AS13" s="238" t="s">
        <v>10</v>
      </c>
      <c r="AT13" s="238"/>
      <c r="AU13" s="238"/>
      <c r="AV13" s="238"/>
      <c r="AW13" s="238"/>
      <c r="AX13" s="238"/>
      <c r="AY13" s="238"/>
      <c r="AZ13" s="238"/>
      <c r="BA13" s="238"/>
      <c r="BB13" s="238"/>
      <c r="BC13" s="238"/>
      <c r="BD13" s="238"/>
      <c r="BE13" s="238"/>
      <c r="BF13" s="238"/>
      <c r="BG13" s="238"/>
      <c r="BH13" s="238"/>
      <c r="BI13" s="238"/>
      <c r="BJ13" s="238"/>
      <c r="BK13" s="238"/>
      <c r="BL13" s="238"/>
      <c r="BM13" s="238"/>
      <c r="BN13" s="218" t="s">
        <v>47</v>
      </c>
      <c r="BO13" s="218"/>
      <c r="BP13" s="218"/>
      <c r="BQ13" s="218"/>
      <c r="BR13" s="218"/>
      <c r="BS13" s="218"/>
      <c r="BT13" s="218"/>
      <c r="BU13" s="218"/>
      <c r="BV13" s="218"/>
      <c r="BW13" s="218"/>
      <c r="BX13" s="218"/>
      <c r="BY13" s="218"/>
      <c r="BZ13" s="218"/>
      <c r="CA13" s="218"/>
      <c r="CB13" s="218"/>
      <c r="CC13" s="218"/>
      <c r="CD13" s="218"/>
    </row>
    <row r="14" spans="1:84" ht="24" customHeight="1">
      <c r="B14" s="228" t="s">
        <v>6</v>
      </c>
      <c r="C14" s="228"/>
      <c r="D14" s="228"/>
      <c r="E14" s="228"/>
      <c r="F14" s="228"/>
      <c r="G14" s="228"/>
      <c r="H14" s="237">
        <v>5</v>
      </c>
      <c r="I14" s="237"/>
      <c r="J14" s="237"/>
      <c r="K14" s="237"/>
      <c r="L14" s="237"/>
      <c r="M14" s="237"/>
      <c r="N14" s="237"/>
      <c r="O14" s="237"/>
      <c r="P14" s="232">
        <v>15</v>
      </c>
      <c r="Q14" s="232"/>
      <c r="R14" s="232"/>
      <c r="S14" s="232"/>
      <c r="T14" s="232"/>
      <c r="U14" s="232"/>
      <c r="V14" s="232"/>
      <c r="W14" s="232"/>
      <c r="X14" s="232">
        <v>0</v>
      </c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>
        <f t="shared" si="0"/>
        <v>20</v>
      </c>
      <c r="AK14" s="232"/>
      <c r="AL14" s="232"/>
      <c r="AM14" s="232"/>
      <c r="AN14" s="232"/>
      <c r="AO14" s="232"/>
      <c r="AP14" s="232"/>
      <c r="AQ14" s="232"/>
      <c r="AR14" s="232"/>
      <c r="AS14" s="238" t="s">
        <v>11</v>
      </c>
      <c r="AT14" s="238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/>
      <c r="BH14" s="238"/>
      <c r="BI14" s="238"/>
      <c r="BJ14" s="238"/>
      <c r="BK14" s="238"/>
      <c r="BL14" s="238"/>
      <c r="BM14" s="238"/>
      <c r="BN14" s="222" t="s">
        <v>48</v>
      </c>
      <c r="BO14" s="222"/>
      <c r="BP14" s="222"/>
      <c r="BQ14" s="222"/>
      <c r="BR14" s="222"/>
      <c r="BS14" s="222"/>
      <c r="BT14" s="222"/>
      <c r="BU14" s="222"/>
      <c r="BV14" s="222"/>
      <c r="BW14" s="222"/>
      <c r="BX14" s="222"/>
      <c r="BY14" s="222"/>
      <c r="BZ14" s="222"/>
      <c r="CA14" s="222"/>
      <c r="CB14" s="222"/>
      <c r="CC14" s="222"/>
      <c r="CD14" s="222"/>
    </row>
    <row r="15" spans="1:84" ht="24" customHeight="1">
      <c r="B15" s="236" t="s">
        <v>56</v>
      </c>
      <c r="C15" s="236"/>
      <c r="D15" s="236"/>
      <c r="E15" s="236"/>
      <c r="F15" s="236"/>
      <c r="G15" s="236"/>
      <c r="H15" s="237">
        <v>1</v>
      </c>
      <c r="I15" s="237"/>
      <c r="J15" s="237"/>
      <c r="K15" s="237"/>
      <c r="L15" s="237"/>
      <c r="M15" s="237"/>
      <c r="N15" s="237"/>
      <c r="O15" s="237"/>
      <c r="P15" s="237">
        <v>3</v>
      </c>
      <c r="Q15" s="237"/>
      <c r="R15" s="237"/>
      <c r="S15" s="237"/>
      <c r="T15" s="237"/>
      <c r="U15" s="237"/>
      <c r="V15" s="237"/>
      <c r="W15" s="237"/>
      <c r="X15" s="389" t="s">
        <v>200</v>
      </c>
      <c r="Y15" s="390"/>
      <c r="Z15" s="390"/>
      <c r="AA15" s="390"/>
      <c r="AB15" s="390"/>
      <c r="AC15" s="390"/>
      <c r="AD15" s="390"/>
      <c r="AE15" s="390"/>
      <c r="AF15" s="390"/>
      <c r="AG15" s="390"/>
      <c r="AH15" s="390"/>
      <c r="AI15" s="390"/>
      <c r="AJ15" s="232">
        <f t="shared" si="0"/>
        <v>4</v>
      </c>
      <c r="AK15" s="232"/>
      <c r="AL15" s="232"/>
      <c r="AM15" s="232"/>
      <c r="AN15" s="232"/>
      <c r="AO15" s="232"/>
      <c r="AP15" s="232"/>
      <c r="AQ15" s="232"/>
      <c r="AR15" s="232"/>
      <c r="AS15" s="391" t="s">
        <v>57</v>
      </c>
      <c r="AT15" s="391"/>
      <c r="AU15" s="391"/>
      <c r="AV15" s="391"/>
      <c r="AW15" s="391"/>
      <c r="AX15" s="391"/>
      <c r="AY15" s="391"/>
      <c r="AZ15" s="391"/>
      <c r="BA15" s="391"/>
      <c r="BB15" s="391"/>
      <c r="BC15" s="391"/>
      <c r="BD15" s="391"/>
      <c r="BE15" s="391"/>
      <c r="BF15" s="391"/>
      <c r="BG15" s="391"/>
      <c r="BH15" s="391"/>
      <c r="BI15" s="391"/>
      <c r="BJ15" s="391"/>
      <c r="BK15" s="391"/>
      <c r="BL15" s="391"/>
      <c r="BM15" s="391"/>
      <c r="BN15" s="218" t="s">
        <v>49</v>
      </c>
      <c r="BO15" s="218"/>
      <c r="BP15" s="218"/>
      <c r="BQ15" s="218"/>
      <c r="BR15" s="218"/>
      <c r="BS15" s="218"/>
      <c r="BT15" s="218"/>
      <c r="BU15" s="218"/>
      <c r="BV15" s="218"/>
      <c r="BW15" s="218"/>
      <c r="BX15" s="218"/>
      <c r="BY15" s="218"/>
      <c r="BZ15" s="218"/>
      <c r="CA15" s="218"/>
      <c r="CB15" s="218"/>
      <c r="CC15" s="218"/>
      <c r="CD15" s="218"/>
    </row>
    <row r="16" spans="1:84" ht="24" customHeight="1">
      <c r="B16" s="229" t="s">
        <v>21</v>
      </c>
      <c r="C16" s="229"/>
      <c r="D16" s="229"/>
      <c r="E16" s="229"/>
      <c r="F16" s="229"/>
      <c r="G16" s="229"/>
      <c r="H16" s="223">
        <f>SUM(H8:H15)</f>
        <v>19</v>
      </c>
      <c r="I16" s="223"/>
      <c r="J16" s="223"/>
      <c r="K16" s="223"/>
      <c r="L16" s="223"/>
      <c r="M16" s="223"/>
      <c r="N16" s="223"/>
      <c r="O16" s="223"/>
      <c r="P16" s="233">
        <f>SUM(P8:P15)</f>
        <v>39</v>
      </c>
      <c r="Q16" s="234"/>
      <c r="R16" s="234"/>
      <c r="S16" s="234"/>
      <c r="T16" s="234"/>
      <c r="U16" s="234"/>
      <c r="V16" s="234"/>
      <c r="W16" s="235"/>
      <c r="X16" s="223">
        <f>SUM(X8:X15)</f>
        <v>2</v>
      </c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>
        <f>SUM(AJ8:AJ15)</f>
        <v>60</v>
      </c>
      <c r="AK16" s="223"/>
      <c r="AL16" s="223"/>
      <c r="AM16" s="223"/>
      <c r="AN16" s="223"/>
      <c r="AO16" s="223"/>
      <c r="AP16" s="223"/>
      <c r="AQ16" s="223"/>
      <c r="AR16" s="223"/>
      <c r="AS16" s="225" t="s">
        <v>191</v>
      </c>
      <c r="AT16" s="226"/>
      <c r="AU16" s="226"/>
      <c r="AV16" s="226"/>
      <c r="AW16" s="226"/>
      <c r="AX16" s="226"/>
      <c r="AY16" s="226"/>
      <c r="AZ16" s="226"/>
      <c r="BA16" s="226"/>
      <c r="BB16" s="226"/>
      <c r="BC16" s="226"/>
      <c r="BD16" s="226"/>
      <c r="BE16" s="226"/>
      <c r="BF16" s="226"/>
      <c r="BG16" s="226"/>
      <c r="BH16" s="226"/>
      <c r="BI16" s="226"/>
      <c r="BJ16" s="226"/>
      <c r="BK16" s="226"/>
      <c r="BL16" s="226"/>
      <c r="BM16" s="226"/>
      <c r="BN16" s="226"/>
      <c r="BO16" s="226"/>
      <c r="BP16" s="226"/>
      <c r="BQ16" s="226"/>
      <c r="BR16" s="226"/>
      <c r="BS16" s="226"/>
      <c r="BT16" s="226"/>
      <c r="BU16" s="226"/>
      <c r="BV16" s="226"/>
      <c r="BW16" s="226"/>
      <c r="BX16" s="226"/>
      <c r="BY16" s="226"/>
      <c r="BZ16" s="226"/>
      <c r="CA16" s="226"/>
      <c r="CB16" s="226"/>
      <c r="CC16" s="226"/>
      <c r="CD16" s="227"/>
    </row>
    <row r="17" spans="2:82" ht="24" customHeight="1">
      <c r="B17" s="230" t="s">
        <v>7</v>
      </c>
      <c r="C17" s="230"/>
      <c r="D17" s="230"/>
      <c r="E17" s="230"/>
      <c r="F17" s="230"/>
      <c r="G17" s="230"/>
      <c r="H17" s="224">
        <f>ROUND(H16/$AJ16,3)</f>
        <v>0.317</v>
      </c>
      <c r="I17" s="224"/>
      <c r="J17" s="224"/>
      <c r="K17" s="224"/>
      <c r="L17" s="224"/>
      <c r="M17" s="224"/>
      <c r="N17" s="224"/>
      <c r="O17" s="224"/>
      <c r="P17" s="224">
        <f>ROUND(P16/$AJ16,3)</f>
        <v>0.65</v>
      </c>
      <c r="Q17" s="224"/>
      <c r="R17" s="224"/>
      <c r="S17" s="224"/>
      <c r="T17" s="224"/>
      <c r="U17" s="224"/>
      <c r="V17" s="224"/>
      <c r="W17" s="224"/>
      <c r="X17" s="224">
        <f>ROUND(X16/$AJ16,3)</f>
        <v>3.3000000000000002E-2</v>
      </c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>
        <f>SUM(H17:AI17)</f>
        <v>1</v>
      </c>
      <c r="AK17" s="224"/>
      <c r="AL17" s="224"/>
      <c r="AM17" s="224"/>
      <c r="AN17" s="224"/>
      <c r="AO17" s="224"/>
      <c r="AP17" s="224"/>
      <c r="AQ17" s="224"/>
      <c r="AR17" s="224"/>
      <c r="AS17" s="225" t="s">
        <v>162</v>
      </c>
      <c r="AT17" s="226"/>
      <c r="AU17" s="226"/>
      <c r="AV17" s="226"/>
      <c r="AW17" s="226"/>
      <c r="AX17" s="226"/>
      <c r="AY17" s="226"/>
      <c r="AZ17" s="226"/>
      <c r="BA17" s="226"/>
      <c r="BB17" s="226"/>
      <c r="BC17" s="226"/>
      <c r="BD17" s="226"/>
      <c r="BE17" s="226"/>
      <c r="BF17" s="226"/>
      <c r="BG17" s="226"/>
      <c r="BH17" s="226"/>
      <c r="BI17" s="226"/>
      <c r="BJ17" s="226"/>
      <c r="BK17" s="226"/>
      <c r="BL17" s="226"/>
      <c r="BM17" s="226"/>
      <c r="BN17" s="226"/>
      <c r="BO17" s="226"/>
      <c r="BP17" s="226"/>
      <c r="BQ17" s="226"/>
      <c r="BR17" s="226"/>
      <c r="BS17" s="226"/>
      <c r="BT17" s="226"/>
      <c r="BU17" s="226"/>
      <c r="BV17" s="226"/>
      <c r="BW17" s="226"/>
      <c r="BX17" s="226"/>
      <c r="BY17" s="226"/>
      <c r="BZ17" s="226"/>
      <c r="CA17" s="226"/>
      <c r="CB17" s="226"/>
      <c r="CC17" s="226"/>
      <c r="CD17" s="227"/>
    </row>
    <row r="18" spans="2:82" ht="20" customHeight="1">
      <c r="B18" s="78" t="s">
        <v>8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</row>
    <row r="19" spans="2:82" ht="20" customHeight="1">
      <c r="B19" s="77"/>
      <c r="C19" s="77"/>
      <c r="D19" s="77"/>
      <c r="E19" s="77"/>
      <c r="F19" s="77"/>
      <c r="G19" s="77"/>
      <c r="H19" s="77"/>
      <c r="I19" s="77"/>
      <c r="J19" s="259" t="s">
        <v>197</v>
      </c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0"/>
      <c r="Y19" s="261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</row>
    <row r="20" spans="2:82" ht="20" customHeight="1">
      <c r="B20" s="219" t="s">
        <v>198</v>
      </c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  <c r="CB20" s="220"/>
      <c r="CC20" s="220"/>
      <c r="CD20" s="221"/>
    </row>
    <row r="21" spans="2:82" ht="20" customHeight="1">
      <c r="B21" s="318" t="s">
        <v>152</v>
      </c>
      <c r="C21" s="318"/>
      <c r="D21" s="318"/>
      <c r="E21" s="318"/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  <c r="AJ21" s="318"/>
      <c r="AK21" s="318"/>
      <c r="AL21" s="318"/>
      <c r="AM21" s="318"/>
      <c r="AN21" s="318"/>
      <c r="AO21" s="318"/>
      <c r="AP21" s="318"/>
      <c r="AQ21" s="318"/>
      <c r="AR21" s="318"/>
      <c r="AS21" s="318"/>
      <c r="AT21" s="318"/>
      <c r="AU21" s="318"/>
      <c r="AV21" s="318"/>
      <c r="AW21" s="318"/>
      <c r="AX21" s="318"/>
      <c r="AY21" s="318"/>
      <c r="AZ21" s="318"/>
      <c r="BA21" s="318"/>
      <c r="BB21" s="318"/>
      <c r="BC21" s="318"/>
      <c r="BD21" s="318"/>
      <c r="BE21" s="318"/>
      <c r="BF21" s="318"/>
      <c r="BG21" s="318"/>
      <c r="BH21" s="318"/>
      <c r="BI21" s="318"/>
      <c r="BJ21" s="318"/>
      <c r="BK21" s="318"/>
      <c r="BL21" s="318"/>
      <c r="BM21" s="318"/>
      <c r="BN21" s="318"/>
      <c r="BO21" s="318"/>
      <c r="BP21" s="318"/>
      <c r="BQ21" s="318"/>
      <c r="BR21" s="318"/>
      <c r="BS21" s="318"/>
      <c r="BT21" s="318"/>
      <c r="BU21" s="318"/>
      <c r="BV21" s="318"/>
      <c r="BW21" s="318"/>
      <c r="BX21" s="318"/>
      <c r="BY21" s="318"/>
      <c r="BZ21" s="318"/>
      <c r="CA21" s="318"/>
      <c r="CB21" s="318"/>
      <c r="CC21" s="318"/>
      <c r="CD21" s="318"/>
    </row>
    <row r="22" spans="2:82" ht="20" customHeight="1">
      <c r="B22" s="319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  <c r="P22" s="319"/>
      <c r="Q22" s="319"/>
      <c r="R22" s="319"/>
      <c r="S22" s="319"/>
      <c r="T22" s="319"/>
      <c r="U22" s="319"/>
      <c r="V22" s="319"/>
      <c r="W22" s="319"/>
      <c r="X22" s="319"/>
      <c r="Y22" s="319"/>
      <c r="Z22" s="319"/>
      <c r="AA22" s="319"/>
      <c r="AB22" s="319"/>
      <c r="AC22" s="319"/>
      <c r="AD22" s="319"/>
      <c r="AE22" s="319"/>
      <c r="AF22" s="319"/>
      <c r="AG22" s="319"/>
      <c r="AH22" s="319"/>
      <c r="AI22" s="319"/>
      <c r="AJ22" s="319"/>
      <c r="AK22" s="319"/>
      <c r="AL22" s="319"/>
      <c r="AM22" s="319"/>
      <c r="AN22" s="319"/>
      <c r="AO22" s="319"/>
      <c r="AP22" s="319"/>
      <c r="AQ22" s="319"/>
      <c r="AR22" s="319"/>
      <c r="AS22" s="319"/>
      <c r="AT22" s="319"/>
      <c r="AU22" s="319"/>
      <c r="AV22" s="319"/>
      <c r="AW22" s="319"/>
      <c r="AX22" s="319"/>
      <c r="AY22" s="319"/>
      <c r="AZ22" s="319"/>
      <c r="BA22" s="319"/>
      <c r="BB22" s="319"/>
      <c r="BC22" s="319"/>
      <c r="BD22" s="319"/>
      <c r="BE22" s="319"/>
      <c r="BF22" s="319"/>
      <c r="BG22" s="319"/>
      <c r="BH22" s="319"/>
      <c r="BI22" s="319"/>
      <c r="BJ22" s="319"/>
      <c r="BK22" s="319"/>
      <c r="BL22" s="319"/>
      <c r="BM22" s="319"/>
      <c r="BN22" s="319"/>
      <c r="BO22" s="319"/>
      <c r="BP22" s="319"/>
      <c r="BQ22" s="319"/>
      <c r="BR22" s="319"/>
      <c r="BS22" s="319"/>
      <c r="BT22" s="319"/>
      <c r="BU22" s="319"/>
      <c r="BV22" s="319"/>
      <c r="BW22" s="319"/>
      <c r="BX22" s="319"/>
      <c r="BY22" s="319"/>
      <c r="BZ22" s="319"/>
      <c r="CA22" s="319"/>
      <c r="CB22" s="319"/>
      <c r="CC22" s="319"/>
      <c r="CD22" s="319"/>
    </row>
    <row r="23" spans="2:82" ht="4" customHeight="1">
      <c r="B23" s="80" t="s">
        <v>8</v>
      </c>
      <c r="C23" s="81" t="s">
        <v>8</v>
      </c>
      <c r="D23" s="81" t="s">
        <v>8</v>
      </c>
      <c r="E23" s="81" t="s">
        <v>8</v>
      </c>
      <c r="F23" s="81" t="s">
        <v>8</v>
      </c>
      <c r="G23" s="81" t="s">
        <v>8</v>
      </c>
      <c r="H23" s="81" t="s">
        <v>8</v>
      </c>
      <c r="I23" s="81" t="s">
        <v>8</v>
      </c>
      <c r="J23" s="81" t="s">
        <v>8</v>
      </c>
      <c r="K23" s="81" t="s">
        <v>8</v>
      </c>
      <c r="L23" s="81" t="s">
        <v>8</v>
      </c>
      <c r="M23" s="81" t="s">
        <v>8</v>
      </c>
      <c r="N23" s="81" t="s">
        <v>8</v>
      </c>
      <c r="O23" s="81" t="s">
        <v>8</v>
      </c>
      <c r="P23" s="81" t="s">
        <v>8</v>
      </c>
      <c r="Q23" s="81" t="s">
        <v>8</v>
      </c>
      <c r="R23" s="81" t="s">
        <v>8</v>
      </c>
      <c r="S23" s="81" t="s">
        <v>8</v>
      </c>
      <c r="T23" s="81" t="s">
        <v>8</v>
      </c>
      <c r="U23" s="81" t="s">
        <v>8</v>
      </c>
      <c r="V23" s="81" t="s">
        <v>8</v>
      </c>
      <c r="W23" s="81" t="s">
        <v>8</v>
      </c>
      <c r="X23" s="81" t="s">
        <v>8</v>
      </c>
      <c r="Y23" s="81" t="s">
        <v>8</v>
      </c>
      <c r="Z23" s="81" t="s">
        <v>8</v>
      </c>
      <c r="AA23" s="81" t="s">
        <v>8</v>
      </c>
      <c r="AB23" s="81" t="s">
        <v>8</v>
      </c>
      <c r="AC23" s="81" t="s">
        <v>8</v>
      </c>
      <c r="AD23" s="81" t="s">
        <v>8</v>
      </c>
      <c r="AE23" s="81" t="s">
        <v>8</v>
      </c>
      <c r="AF23" s="81" t="s">
        <v>8</v>
      </c>
      <c r="AG23" s="81" t="s">
        <v>8</v>
      </c>
      <c r="AH23" s="81" t="s">
        <v>8</v>
      </c>
      <c r="AI23" s="81" t="s">
        <v>8</v>
      </c>
      <c r="AJ23" s="81" t="s">
        <v>8</v>
      </c>
      <c r="AK23" s="81" t="s">
        <v>8</v>
      </c>
      <c r="AL23" s="81" t="s">
        <v>8</v>
      </c>
      <c r="AM23" s="81" t="s">
        <v>8</v>
      </c>
      <c r="AN23" s="81" t="s">
        <v>8</v>
      </c>
      <c r="AO23" s="81" t="s">
        <v>8</v>
      </c>
      <c r="AP23" s="81" t="s">
        <v>8</v>
      </c>
      <c r="AQ23" s="81" t="s">
        <v>8</v>
      </c>
      <c r="AR23" s="81" t="s">
        <v>8</v>
      </c>
      <c r="AS23" s="81" t="s">
        <v>8</v>
      </c>
      <c r="AT23" s="81" t="s">
        <v>8</v>
      </c>
      <c r="AU23" s="81" t="s">
        <v>8</v>
      </c>
      <c r="AV23" s="81" t="s">
        <v>8</v>
      </c>
      <c r="AW23" s="81" t="s">
        <v>8</v>
      </c>
      <c r="AX23" s="81" t="s">
        <v>8</v>
      </c>
      <c r="AY23" s="81" t="s">
        <v>8</v>
      </c>
      <c r="AZ23" s="81" t="s">
        <v>8</v>
      </c>
      <c r="BA23" s="81" t="s">
        <v>8</v>
      </c>
      <c r="BB23" s="81" t="s">
        <v>8</v>
      </c>
      <c r="BC23" s="81" t="s">
        <v>8</v>
      </c>
      <c r="BD23" s="81" t="s">
        <v>8</v>
      </c>
      <c r="BE23" s="81" t="s">
        <v>8</v>
      </c>
      <c r="BF23" s="81" t="s">
        <v>8</v>
      </c>
      <c r="BG23" s="81" t="s">
        <v>8</v>
      </c>
      <c r="BH23" s="81" t="s">
        <v>8</v>
      </c>
      <c r="BI23" s="81" t="s">
        <v>8</v>
      </c>
      <c r="BJ23" s="81" t="s">
        <v>8</v>
      </c>
      <c r="BK23" s="81" t="s">
        <v>8</v>
      </c>
      <c r="BL23" s="81" t="s">
        <v>8</v>
      </c>
      <c r="BM23" s="81" t="s">
        <v>8</v>
      </c>
      <c r="BN23" s="81" t="s">
        <v>8</v>
      </c>
      <c r="BO23" s="81" t="s">
        <v>8</v>
      </c>
      <c r="BP23" s="81" t="s">
        <v>8</v>
      </c>
      <c r="BQ23" s="81" t="s">
        <v>8</v>
      </c>
      <c r="BR23" s="81" t="s">
        <v>8</v>
      </c>
      <c r="BS23" s="81" t="s">
        <v>8</v>
      </c>
      <c r="BT23" s="81" t="s">
        <v>8</v>
      </c>
      <c r="BU23" s="81" t="s">
        <v>8</v>
      </c>
      <c r="BV23" s="81" t="s">
        <v>8</v>
      </c>
      <c r="BW23" s="81" t="s">
        <v>8</v>
      </c>
      <c r="BX23" s="81" t="s">
        <v>8</v>
      </c>
      <c r="BY23" s="81" t="s">
        <v>8</v>
      </c>
      <c r="BZ23" s="81" t="s">
        <v>8</v>
      </c>
      <c r="CA23" s="81" t="s">
        <v>8</v>
      </c>
      <c r="CB23" s="81" t="s">
        <v>8</v>
      </c>
      <c r="CC23" s="81" t="s">
        <v>8</v>
      </c>
      <c r="CD23" s="82" t="s">
        <v>8</v>
      </c>
    </row>
    <row r="24" spans="2:82" ht="18" customHeight="1"/>
    <row r="25" spans="2:82" ht="50" customHeight="1">
      <c r="B25" s="332" t="s">
        <v>144</v>
      </c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N25" s="333"/>
      <c r="O25" s="333"/>
      <c r="P25" s="333"/>
      <c r="Q25" s="333"/>
      <c r="R25" s="333"/>
      <c r="S25" s="333"/>
      <c r="T25" s="333"/>
      <c r="U25" s="333"/>
      <c r="V25" s="333"/>
      <c r="W25" s="333"/>
      <c r="X25" s="333"/>
      <c r="Y25" s="333"/>
      <c r="Z25" s="333"/>
      <c r="AA25" s="333"/>
      <c r="AB25" s="333"/>
      <c r="AC25" s="333"/>
      <c r="AD25" s="333"/>
      <c r="AE25" s="333"/>
      <c r="AF25" s="333"/>
      <c r="AG25" s="333"/>
      <c r="AH25" s="333"/>
      <c r="AI25" s="333"/>
      <c r="AJ25" s="333"/>
      <c r="AK25" s="333"/>
      <c r="AL25" s="333"/>
      <c r="AM25" s="333"/>
      <c r="AN25" s="333"/>
      <c r="AO25" s="333"/>
      <c r="AP25" s="333"/>
      <c r="AQ25" s="333"/>
      <c r="AR25" s="333"/>
      <c r="AS25" s="333"/>
      <c r="AT25" s="333"/>
      <c r="AU25" s="333"/>
      <c r="AV25" s="333"/>
      <c r="AW25" s="333"/>
      <c r="AX25" s="333"/>
      <c r="AY25" s="333"/>
      <c r="AZ25" s="333"/>
      <c r="BA25" s="333"/>
      <c r="BB25" s="333"/>
      <c r="BC25" s="333"/>
      <c r="BD25" s="333"/>
      <c r="BE25" s="333"/>
      <c r="BF25" s="333"/>
      <c r="BG25" s="333"/>
      <c r="BH25" s="333"/>
      <c r="BI25" s="333"/>
      <c r="BJ25" s="333"/>
      <c r="BK25" s="333"/>
      <c r="BL25" s="333"/>
      <c r="BM25" s="333"/>
      <c r="BN25" s="333"/>
      <c r="BO25" s="333"/>
      <c r="BP25" s="333"/>
      <c r="BQ25" s="333"/>
      <c r="BR25" s="333"/>
      <c r="BS25" s="333"/>
      <c r="BT25" s="333"/>
      <c r="BU25" s="333"/>
      <c r="BV25" s="333"/>
      <c r="BW25" s="333"/>
      <c r="BX25" s="333"/>
      <c r="BY25" s="333"/>
      <c r="BZ25" s="333"/>
      <c r="CA25" s="333"/>
      <c r="CB25" s="333"/>
      <c r="CC25" s="333"/>
      <c r="CD25" s="334"/>
    </row>
    <row r="26" spans="2:82" ht="22" customHeight="1">
      <c r="B26" s="1" t="s">
        <v>44</v>
      </c>
      <c r="AI26" s="320" t="str">
        <f ca="1">"©"&amp;RIGHT("0"&amp;MONTH(NOW()),2)&amp;"/"&amp;RIGHT("0"&amp;DAY(NOW())   +   0,2)&amp;"/"&amp;YEAR(NOW())&amp;" LAWRENCE                             GERARD BRUNN, CPA (PA), MBA"</f>
        <v>©06/19/2025 LAWRENCE                             GERARD BRUNN, CPA (PA), MBA</v>
      </c>
      <c r="AJ26" s="321"/>
      <c r="AK26" s="321"/>
      <c r="AL26" s="321"/>
      <c r="AM26" s="321"/>
      <c r="AN26" s="321"/>
      <c r="AO26" s="321"/>
      <c r="AP26" s="321"/>
      <c r="AQ26" s="321"/>
      <c r="AR26" s="321"/>
      <c r="AS26" s="321"/>
      <c r="AT26" s="321"/>
      <c r="AU26" s="321"/>
      <c r="AV26" s="321"/>
      <c r="AW26" s="321"/>
      <c r="AX26" s="321"/>
      <c r="AY26" s="321"/>
      <c r="AZ26" s="321"/>
      <c r="BA26" s="321"/>
      <c r="BB26" s="321"/>
      <c r="BC26" s="321"/>
      <c r="BD26" s="321"/>
      <c r="BE26" s="321"/>
      <c r="BF26" s="321"/>
      <c r="BG26" s="321"/>
      <c r="BH26" s="321"/>
      <c r="BI26" s="321"/>
      <c r="BJ26" s="321"/>
      <c r="BK26" s="321"/>
      <c r="BL26" s="321"/>
      <c r="BM26" s="321"/>
      <c r="BN26" s="321"/>
      <c r="BO26" s="321"/>
      <c r="BP26" s="321"/>
      <c r="BQ26" s="321"/>
      <c r="BR26" s="321"/>
      <c r="BS26" s="321"/>
      <c r="BT26" s="321"/>
      <c r="BU26" s="321"/>
      <c r="BV26" s="321"/>
      <c r="BW26" s="321"/>
      <c r="BX26" s="321"/>
      <c r="BY26" s="321"/>
      <c r="BZ26" s="321"/>
      <c r="CA26" s="321"/>
      <c r="CB26" s="321"/>
      <c r="CC26" s="321"/>
      <c r="CD26" s="322"/>
    </row>
    <row r="27" spans="2:82" ht="22" customHeight="1">
      <c r="B27" s="2" t="s">
        <v>25</v>
      </c>
      <c r="AI27" s="323"/>
      <c r="AJ27" s="324"/>
      <c r="AK27" s="324"/>
      <c r="AL27" s="324"/>
      <c r="AM27" s="324"/>
      <c r="AN27" s="324"/>
      <c r="AO27" s="324"/>
      <c r="AP27" s="324"/>
      <c r="AQ27" s="324"/>
      <c r="AR27" s="324"/>
      <c r="AS27" s="324"/>
      <c r="AT27" s="324"/>
      <c r="AU27" s="324"/>
      <c r="AV27" s="324"/>
      <c r="AW27" s="324"/>
      <c r="AX27" s="324"/>
      <c r="AY27" s="324"/>
      <c r="AZ27" s="324"/>
      <c r="BA27" s="324"/>
      <c r="BB27" s="324"/>
      <c r="BC27" s="324"/>
      <c r="BD27" s="324"/>
      <c r="BE27" s="324"/>
      <c r="BF27" s="324"/>
      <c r="BG27" s="324"/>
      <c r="BH27" s="324"/>
      <c r="BI27" s="324"/>
      <c r="BJ27" s="324"/>
      <c r="BK27" s="324"/>
      <c r="BL27" s="324"/>
      <c r="BM27" s="324"/>
      <c r="BN27" s="324"/>
      <c r="BO27" s="324"/>
      <c r="BP27" s="324"/>
      <c r="BQ27" s="324"/>
      <c r="BR27" s="324"/>
      <c r="BS27" s="324"/>
      <c r="BT27" s="324"/>
      <c r="BU27" s="324"/>
      <c r="BV27" s="324"/>
      <c r="BW27" s="324"/>
      <c r="BX27" s="324"/>
      <c r="BY27" s="324"/>
      <c r="BZ27" s="324"/>
      <c r="CA27" s="324"/>
      <c r="CB27" s="324"/>
      <c r="CC27" s="324"/>
      <c r="CD27" s="325"/>
    </row>
    <row r="28" spans="2:82" ht="22" customHeight="1">
      <c r="B28" s="79" t="s">
        <v>8</v>
      </c>
      <c r="AI28" s="323"/>
      <c r="AJ28" s="324"/>
      <c r="AK28" s="324"/>
      <c r="AL28" s="324"/>
      <c r="AM28" s="324"/>
      <c r="AN28" s="324"/>
      <c r="AO28" s="324"/>
      <c r="AP28" s="324"/>
      <c r="AQ28" s="324"/>
      <c r="AR28" s="324"/>
      <c r="AS28" s="324"/>
      <c r="AT28" s="324"/>
      <c r="AU28" s="324"/>
      <c r="AV28" s="324"/>
      <c r="AW28" s="324"/>
      <c r="AX28" s="324"/>
      <c r="AY28" s="324"/>
      <c r="AZ28" s="324"/>
      <c r="BA28" s="324"/>
      <c r="BB28" s="324"/>
      <c r="BC28" s="324"/>
      <c r="BD28" s="324"/>
      <c r="BE28" s="324"/>
      <c r="BF28" s="324"/>
      <c r="BG28" s="324"/>
      <c r="BH28" s="324"/>
      <c r="BI28" s="324"/>
      <c r="BJ28" s="324"/>
      <c r="BK28" s="324"/>
      <c r="BL28" s="324"/>
      <c r="BM28" s="324"/>
      <c r="BN28" s="324"/>
      <c r="BO28" s="324"/>
      <c r="BP28" s="324"/>
      <c r="BQ28" s="324"/>
      <c r="BR28" s="324"/>
      <c r="BS28" s="324"/>
      <c r="BT28" s="324"/>
      <c r="BU28" s="324"/>
      <c r="BV28" s="324"/>
      <c r="BW28" s="324"/>
      <c r="BX28" s="324"/>
      <c r="BY28" s="324"/>
      <c r="BZ28" s="324"/>
      <c r="CA28" s="324"/>
      <c r="CB28" s="324"/>
      <c r="CC28" s="324"/>
      <c r="CD28" s="325"/>
    </row>
    <row r="29" spans="2:82" ht="22" customHeight="1">
      <c r="B29" s="1" t="s">
        <v>42</v>
      </c>
      <c r="S29" s="329" t="s">
        <v>201</v>
      </c>
      <c r="T29" s="330"/>
      <c r="U29" s="330"/>
      <c r="V29" s="330"/>
      <c r="W29" s="330"/>
      <c r="X29" s="330"/>
      <c r="Y29" s="330"/>
      <c r="Z29" s="330"/>
      <c r="AA29" s="330"/>
      <c r="AB29" s="330"/>
      <c r="AC29" s="330"/>
      <c r="AD29" s="330"/>
      <c r="AE29" s="331"/>
      <c r="AI29" s="326"/>
      <c r="AJ29" s="327"/>
      <c r="AK29" s="327"/>
      <c r="AL29" s="327"/>
      <c r="AM29" s="327"/>
      <c r="AN29" s="327"/>
      <c r="AO29" s="327"/>
      <c r="AP29" s="327"/>
      <c r="AQ29" s="327"/>
      <c r="AR29" s="327"/>
      <c r="AS29" s="327"/>
      <c r="AT29" s="327"/>
      <c r="AU29" s="327"/>
      <c r="AV29" s="327"/>
      <c r="AW29" s="327"/>
      <c r="AX29" s="327"/>
      <c r="AY29" s="327"/>
      <c r="AZ29" s="327"/>
      <c r="BA29" s="327"/>
      <c r="BB29" s="327"/>
      <c r="BC29" s="327"/>
      <c r="BD29" s="327"/>
      <c r="BE29" s="327"/>
      <c r="BF29" s="327"/>
      <c r="BG29" s="327"/>
      <c r="BH29" s="327"/>
      <c r="BI29" s="327"/>
      <c r="BJ29" s="327"/>
      <c r="BK29" s="327"/>
      <c r="BL29" s="327"/>
      <c r="BM29" s="327"/>
      <c r="BN29" s="327"/>
      <c r="BO29" s="327"/>
      <c r="BP29" s="327"/>
      <c r="BQ29" s="327"/>
      <c r="BR29" s="327"/>
      <c r="BS29" s="327"/>
      <c r="BT29" s="327"/>
      <c r="BU29" s="327"/>
      <c r="BV29" s="327"/>
      <c r="BW29" s="327"/>
      <c r="BX29" s="327"/>
      <c r="BY29" s="327"/>
      <c r="BZ29" s="327"/>
      <c r="CA29" s="327"/>
      <c r="CB29" s="327"/>
      <c r="CC29" s="327"/>
      <c r="CD29" s="328"/>
    </row>
    <row r="30" spans="2:82" ht="22" customHeight="1">
      <c r="B30" s="2" t="s">
        <v>26</v>
      </c>
      <c r="S30" s="250" t="s">
        <v>38</v>
      </c>
      <c r="T30" s="251"/>
      <c r="U30" s="251"/>
      <c r="V30" s="251"/>
      <c r="W30" s="251"/>
      <c r="X30" s="251"/>
      <c r="Y30" s="251"/>
      <c r="Z30" s="251"/>
      <c r="AA30" s="251"/>
      <c r="AB30" s="251"/>
      <c r="AC30" s="251"/>
      <c r="AD30" s="251"/>
      <c r="AE30" s="252"/>
      <c r="AI30" s="262" t="s">
        <v>24</v>
      </c>
      <c r="AJ30" s="262"/>
      <c r="AK30" s="262"/>
      <c r="AL30" s="262"/>
      <c r="AM30" s="262"/>
      <c r="AN30" s="262"/>
      <c r="AO30" s="262"/>
      <c r="AP30" s="262"/>
      <c r="AQ30" s="262"/>
      <c r="AR30" s="262"/>
      <c r="AS30" s="262"/>
      <c r="AT30" s="262"/>
      <c r="AU30" s="262"/>
      <c r="AV30" s="262"/>
      <c r="AW30" s="262"/>
      <c r="AX30" s="262"/>
      <c r="AY30" s="262"/>
      <c r="AZ30" s="262"/>
      <c r="BA30" s="262"/>
      <c r="BB30" s="262"/>
      <c r="BC30" s="262"/>
      <c r="BD30" s="262"/>
      <c r="BE30" s="262"/>
      <c r="BF30" s="262"/>
      <c r="BG30" s="262"/>
      <c r="BH30" s="262"/>
      <c r="BI30" s="262"/>
      <c r="BJ30" s="262"/>
      <c r="BK30" s="262"/>
      <c r="BL30" s="262"/>
      <c r="BM30" s="262"/>
      <c r="BN30" s="262"/>
      <c r="BO30" s="262"/>
      <c r="BP30" s="262"/>
      <c r="BQ30" s="262"/>
      <c r="BR30" s="262"/>
      <c r="BS30" s="262"/>
      <c r="BT30" s="262"/>
      <c r="BU30" s="262"/>
      <c r="BV30" s="262"/>
      <c r="BW30" s="262"/>
      <c r="BX30" s="262"/>
      <c r="BY30" s="262"/>
      <c r="BZ30" s="262"/>
      <c r="CA30" s="262"/>
      <c r="CB30" s="262"/>
      <c r="CC30" s="262"/>
      <c r="CD30" s="262"/>
    </row>
    <row r="31" spans="2:82" ht="22" customHeight="1">
      <c r="B31" s="79" t="s">
        <v>8</v>
      </c>
      <c r="S31" s="184" t="s">
        <v>145</v>
      </c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6"/>
      <c r="AI31" s="263"/>
      <c r="AJ31" s="263"/>
      <c r="AK31" s="263"/>
      <c r="AL31" s="263"/>
      <c r="AM31" s="263"/>
      <c r="AN31" s="263"/>
      <c r="AO31" s="263"/>
      <c r="AP31" s="263"/>
      <c r="AQ31" s="263"/>
      <c r="AR31" s="263"/>
      <c r="AS31" s="263"/>
      <c r="AT31" s="263"/>
      <c r="AU31" s="263"/>
      <c r="AV31" s="263"/>
      <c r="AW31" s="263"/>
      <c r="AX31" s="263"/>
      <c r="AY31" s="263"/>
      <c r="AZ31" s="263"/>
      <c r="BA31" s="263"/>
      <c r="BB31" s="263"/>
      <c r="BC31" s="263"/>
      <c r="BD31" s="263"/>
      <c r="BE31" s="263"/>
      <c r="BF31" s="263"/>
      <c r="BG31" s="263"/>
      <c r="BH31" s="263"/>
      <c r="BI31" s="263"/>
      <c r="BJ31" s="263"/>
      <c r="BK31" s="263"/>
      <c r="BL31" s="263"/>
      <c r="BM31" s="263"/>
      <c r="BN31" s="263"/>
      <c r="BO31" s="263"/>
      <c r="BP31" s="263"/>
      <c r="BQ31" s="263"/>
      <c r="BR31" s="263"/>
      <c r="BS31" s="263"/>
      <c r="BT31" s="263"/>
      <c r="BU31" s="263"/>
      <c r="BV31" s="263"/>
      <c r="BW31" s="263"/>
      <c r="BX31" s="263"/>
      <c r="BY31" s="263"/>
      <c r="BZ31" s="263"/>
      <c r="CA31" s="263"/>
      <c r="CB31" s="263"/>
      <c r="CC31" s="263"/>
      <c r="CD31" s="263"/>
    </row>
    <row r="32" spans="2:82" ht="22" customHeight="1">
      <c r="B32" s="1" t="s">
        <v>43</v>
      </c>
      <c r="S32" s="335" t="s">
        <v>23</v>
      </c>
      <c r="T32" s="335"/>
      <c r="U32" s="335"/>
      <c r="V32" s="335"/>
      <c r="W32" s="335"/>
      <c r="X32" s="335"/>
      <c r="Y32" s="335"/>
      <c r="Z32" s="335"/>
      <c r="AA32" s="335"/>
      <c r="AB32" s="335"/>
      <c r="AC32" s="335"/>
      <c r="AD32" s="335"/>
      <c r="AE32" s="335"/>
      <c r="AF32" s="335"/>
      <c r="AG32" s="335"/>
      <c r="AH32" s="335"/>
      <c r="AI32" s="335"/>
      <c r="AJ32" s="335"/>
      <c r="AK32" s="335"/>
      <c r="AL32" s="335"/>
      <c r="AM32" s="335"/>
      <c r="AN32" s="335"/>
      <c r="AO32" s="335"/>
      <c r="AP32" s="335"/>
      <c r="AQ32" s="335"/>
      <c r="AR32" s="335"/>
      <c r="AS32" s="335"/>
      <c r="AT32" s="335"/>
      <c r="AU32" s="335"/>
      <c r="AV32" s="335"/>
      <c r="AW32" s="335"/>
      <c r="AX32" s="335"/>
      <c r="AY32" s="335"/>
      <c r="AZ32" s="335"/>
      <c r="BA32" s="335"/>
      <c r="BB32" s="335"/>
      <c r="BC32" s="335"/>
      <c r="BD32" s="335"/>
      <c r="BE32" s="335"/>
      <c r="BF32" s="335"/>
      <c r="BG32" s="335"/>
      <c r="BH32" s="335"/>
      <c r="BI32" s="335"/>
      <c r="BJ32" s="335"/>
      <c r="BK32" s="335"/>
      <c r="BL32" s="335"/>
      <c r="BM32" s="335"/>
      <c r="BN32" s="335"/>
      <c r="BO32" s="335"/>
      <c r="BP32" s="335"/>
      <c r="BQ32" s="335"/>
      <c r="BR32" s="335"/>
      <c r="BS32" s="335"/>
      <c r="BT32" s="335"/>
      <c r="BU32" s="335"/>
      <c r="BV32" s="335"/>
      <c r="BW32" s="335"/>
      <c r="BX32" s="335"/>
      <c r="BY32" s="335"/>
      <c r="BZ32" s="335"/>
      <c r="CA32" s="335"/>
      <c r="CB32" s="335"/>
      <c r="CC32" s="335"/>
      <c r="CD32" s="335"/>
    </row>
    <row r="33" spans="2:82" ht="22" customHeight="1">
      <c r="B33" s="2" t="s">
        <v>36</v>
      </c>
      <c r="S33" s="335"/>
      <c r="T33" s="335"/>
      <c r="U33" s="335"/>
      <c r="V33" s="335"/>
      <c r="W33" s="335"/>
      <c r="X33" s="335"/>
      <c r="Y33" s="335"/>
      <c r="Z33" s="335"/>
      <c r="AA33" s="335"/>
      <c r="AB33" s="335"/>
      <c r="AC33" s="335"/>
      <c r="AD33" s="335"/>
      <c r="AE33" s="335"/>
      <c r="AF33" s="335"/>
      <c r="AG33" s="335"/>
      <c r="AH33" s="335"/>
      <c r="AI33" s="335"/>
      <c r="AJ33" s="335"/>
      <c r="AK33" s="335"/>
      <c r="AL33" s="335"/>
      <c r="AM33" s="335"/>
      <c r="AN33" s="335"/>
      <c r="AO33" s="335"/>
      <c r="AP33" s="335"/>
      <c r="AQ33" s="335"/>
      <c r="AR33" s="335"/>
      <c r="AS33" s="335"/>
      <c r="AT33" s="335"/>
      <c r="AU33" s="335"/>
      <c r="AV33" s="335"/>
      <c r="AW33" s="335"/>
      <c r="AX33" s="335"/>
      <c r="AY33" s="335"/>
      <c r="AZ33" s="335"/>
      <c r="BA33" s="335"/>
      <c r="BB33" s="335"/>
      <c r="BC33" s="335"/>
      <c r="BD33" s="335"/>
      <c r="BE33" s="335"/>
      <c r="BF33" s="335"/>
      <c r="BG33" s="335"/>
      <c r="BH33" s="335"/>
      <c r="BI33" s="335"/>
      <c r="BJ33" s="335"/>
      <c r="BK33" s="335"/>
      <c r="BL33" s="335"/>
      <c r="BM33" s="335"/>
      <c r="BN33" s="335"/>
      <c r="BO33" s="335"/>
      <c r="BP33" s="335"/>
      <c r="BQ33" s="335"/>
      <c r="BR33" s="335"/>
      <c r="BS33" s="335"/>
      <c r="BT33" s="335"/>
      <c r="BU33" s="335"/>
      <c r="BV33" s="335"/>
      <c r="BW33" s="335"/>
      <c r="BX33" s="335"/>
      <c r="BY33" s="335"/>
      <c r="BZ33" s="335"/>
      <c r="CA33" s="335"/>
      <c r="CB33" s="335"/>
      <c r="CC33" s="335"/>
      <c r="CD33" s="335"/>
    </row>
    <row r="34" spans="2:82" ht="22" customHeight="1">
      <c r="B34" s="2"/>
      <c r="S34" s="215" t="s">
        <v>203</v>
      </c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</row>
    <row r="35" spans="2:82" ht="22" customHeight="1">
      <c r="B35" s="312" t="s">
        <v>160</v>
      </c>
      <c r="C35" s="313"/>
      <c r="D35" s="313"/>
      <c r="E35" s="313"/>
      <c r="F35" s="313"/>
      <c r="G35" s="313"/>
      <c r="H35" s="313"/>
      <c r="I35" s="313"/>
      <c r="J35" s="313"/>
      <c r="K35" s="313"/>
      <c r="L35" s="313"/>
      <c r="M35" s="313"/>
      <c r="N35" s="313"/>
      <c r="O35" s="313"/>
      <c r="P35" s="313"/>
      <c r="Q35" s="313"/>
      <c r="R35" s="313"/>
      <c r="S35" s="313"/>
      <c r="T35" s="313"/>
      <c r="U35" s="313"/>
      <c r="V35" s="313"/>
      <c r="W35" s="313"/>
      <c r="X35" s="314"/>
      <c r="Y35" s="107"/>
      <c r="Z35" s="107"/>
      <c r="AA35" s="107"/>
      <c r="AB35" s="315" t="s">
        <v>164</v>
      </c>
      <c r="AC35" s="316"/>
      <c r="AD35" s="316"/>
      <c r="AE35" s="316"/>
      <c r="AF35" s="316"/>
      <c r="AG35" s="316"/>
      <c r="AH35" s="316"/>
      <c r="AI35" s="316"/>
      <c r="AJ35" s="316"/>
      <c r="AK35" s="316"/>
      <c r="AL35" s="316"/>
      <c r="AM35" s="316"/>
      <c r="AN35" s="316"/>
      <c r="AO35" s="316"/>
      <c r="AP35" s="316"/>
      <c r="AQ35" s="316"/>
      <c r="AR35" s="316"/>
      <c r="AS35" s="316"/>
      <c r="AT35" s="316"/>
      <c r="AU35" s="316"/>
      <c r="AV35" s="316"/>
      <c r="AW35" s="316"/>
      <c r="AX35" s="316"/>
      <c r="AY35" s="316"/>
      <c r="AZ35" s="316"/>
      <c r="BA35" s="316"/>
      <c r="BB35" s="316"/>
      <c r="BC35" s="316"/>
      <c r="BD35" s="316"/>
      <c r="BE35" s="316"/>
      <c r="BF35" s="316"/>
      <c r="BG35" s="316"/>
      <c r="BH35" s="316"/>
      <c r="BI35" s="316"/>
      <c r="BJ35" s="316"/>
      <c r="BK35" s="316"/>
      <c r="BL35" s="316"/>
      <c r="BM35" s="316"/>
      <c r="BN35" s="316"/>
      <c r="BO35" s="316"/>
      <c r="BP35" s="316"/>
      <c r="BQ35" s="316"/>
      <c r="BR35" s="316"/>
      <c r="BS35" s="316"/>
      <c r="BT35" s="316"/>
      <c r="BU35" s="316"/>
      <c r="BV35" s="316"/>
      <c r="BW35" s="316"/>
      <c r="BX35" s="316"/>
      <c r="BY35" s="316"/>
      <c r="BZ35" s="316"/>
      <c r="CA35" s="316"/>
      <c r="CB35" s="316"/>
      <c r="CC35" s="316"/>
      <c r="CD35" s="317"/>
    </row>
    <row r="36" spans="2:82" ht="22" customHeight="1">
      <c r="B36" s="79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8"/>
      <c r="BQ36" s="108"/>
      <c r="BR36" s="108"/>
      <c r="BS36" s="108"/>
      <c r="BT36" s="108"/>
      <c r="BU36" s="108"/>
      <c r="BV36" s="108"/>
      <c r="BW36" s="108"/>
      <c r="BX36" s="108"/>
      <c r="BY36" s="108"/>
      <c r="BZ36" s="108"/>
      <c r="CA36" s="108"/>
      <c r="CB36" s="108"/>
      <c r="CC36" s="108"/>
      <c r="CD36" s="108"/>
    </row>
    <row r="37" spans="2:82" ht="22" customHeight="1">
      <c r="B37" s="279" t="s">
        <v>27</v>
      </c>
      <c r="C37" s="280"/>
      <c r="D37" s="280"/>
      <c r="E37" s="280"/>
      <c r="F37" s="280"/>
      <c r="G37" s="280"/>
      <c r="H37" s="280"/>
      <c r="I37" s="280"/>
      <c r="J37" s="280"/>
      <c r="K37" s="280"/>
      <c r="L37" s="281"/>
      <c r="M37" s="256" t="s">
        <v>30</v>
      </c>
      <c r="N37" s="257"/>
      <c r="O37" s="258"/>
      <c r="S37" s="190" t="s">
        <v>62</v>
      </c>
      <c r="T37" s="191"/>
      <c r="U37" s="191"/>
      <c r="V37" s="191"/>
      <c r="W37" s="191"/>
      <c r="X37" s="191"/>
      <c r="Y37" s="191"/>
      <c r="Z37" s="191"/>
      <c r="AA37" s="191"/>
      <c r="AB37" s="191"/>
      <c r="AC37" s="192"/>
      <c r="AD37" s="267" t="s">
        <v>29</v>
      </c>
      <c r="AE37" s="268"/>
      <c r="AF37" s="268"/>
      <c r="AG37" s="268"/>
      <c r="AH37" s="268"/>
      <c r="AI37" s="268"/>
      <c r="AJ37" s="269"/>
      <c r="AK37" s="410" t="s">
        <v>182</v>
      </c>
      <c r="AL37" s="411"/>
      <c r="AM37" s="412"/>
      <c r="AN37" s="264" t="s">
        <v>70</v>
      </c>
      <c r="AO37" s="265"/>
      <c r="AP37" s="265"/>
      <c r="AQ37" s="265"/>
      <c r="AR37" s="265"/>
      <c r="AS37" s="265"/>
      <c r="AT37" s="265"/>
      <c r="AU37" s="265"/>
      <c r="AV37" s="265"/>
      <c r="AW37" s="266"/>
      <c r="AX37" s="267" t="s">
        <v>29</v>
      </c>
      <c r="AY37" s="268"/>
      <c r="AZ37" s="268"/>
      <c r="BA37" s="268"/>
      <c r="BB37" s="268"/>
      <c r="BC37" s="268"/>
      <c r="BD37" s="269"/>
      <c r="BE37" s="410" t="s">
        <v>183</v>
      </c>
      <c r="BF37" s="411"/>
      <c r="BG37" s="412"/>
      <c r="BH37" s="193" t="s">
        <v>181</v>
      </c>
      <c r="BI37" s="194"/>
      <c r="BJ37" s="194"/>
      <c r="BK37" s="194"/>
      <c r="BL37" s="194"/>
      <c r="BM37" s="194"/>
      <c r="BN37" s="194"/>
      <c r="BO37" s="194"/>
      <c r="BP37" s="194"/>
      <c r="BQ37" s="195"/>
      <c r="BR37" s="267" t="s">
        <v>29</v>
      </c>
      <c r="BS37" s="268"/>
      <c r="BT37" s="268"/>
      <c r="BU37" s="268"/>
      <c r="BV37" s="268"/>
      <c r="BW37" s="268"/>
      <c r="BX37" s="269"/>
      <c r="CB37" s="256" t="s">
        <v>30</v>
      </c>
      <c r="CC37" s="257"/>
      <c r="CD37" s="258"/>
    </row>
    <row r="38" spans="2:82" ht="22" customHeight="1">
      <c r="B38" s="416" t="s">
        <v>28</v>
      </c>
      <c r="C38" s="417"/>
      <c r="D38" s="417"/>
      <c r="E38" s="417"/>
      <c r="F38" s="417"/>
      <c r="G38" s="417"/>
      <c r="H38" s="417"/>
      <c r="I38" s="417"/>
      <c r="J38" s="417"/>
      <c r="K38" s="417"/>
      <c r="L38" s="418"/>
      <c r="M38" s="407" t="s">
        <v>59</v>
      </c>
      <c r="N38" s="408"/>
      <c r="O38" s="409"/>
      <c r="S38" s="253">
        <f>-ROUND(S39*AD38,0)</f>
        <v>-6000000</v>
      </c>
      <c r="T38" s="254"/>
      <c r="U38" s="254"/>
      <c r="V38" s="254"/>
      <c r="W38" s="254"/>
      <c r="X38" s="254"/>
      <c r="Y38" s="254"/>
      <c r="Z38" s="254"/>
      <c r="AA38" s="254"/>
      <c r="AB38" s="254"/>
      <c r="AC38" s="255"/>
      <c r="AD38" s="297">
        <f>(98/92)-1</f>
        <v>6.5217391304347894E-2</v>
      </c>
      <c r="AE38" s="298"/>
      <c r="AF38" s="298"/>
      <c r="AG38" s="298"/>
      <c r="AH38" s="298"/>
      <c r="AI38" s="298"/>
      <c r="AJ38" s="299"/>
      <c r="AN38" s="282">
        <f>BH38-S38</f>
        <v>6000000</v>
      </c>
      <c r="AO38" s="283"/>
      <c r="AP38" s="283"/>
      <c r="AQ38" s="283"/>
      <c r="AR38" s="283"/>
      <c r="AS38" s="283"/>
      <c r="AT38" s="283"/>
      <c r="AU38" s="283"/>
      <c r="AV38" s="283"/>
      <c r="AW38" s="284"/>
      <c r="AX38" s="285">
        <f>ROUND(IFERROR(BR38*1,)-IFERROR(AD38*1,0),4)</f>
        <v>-6.5199999999999994E-2</v>
      </c>
      <c r="AY38" s="286"/>
      <c r="AZ38" s="286"/>
      <c r="BA38" s="286"/>
      <c r="BB38" s="286"/>
      <c r="BC38" s="286"/>
      <c r="BD38" s="287"/>
      <c r="BH38" s="196">
        <v>0</v>
      </c>
      <c r="BI38" s="197"/>
      <c r="BJ38" s="197"/>
      <c r="BK38" s="197"/>
      <c r="BL38" s="197"/>
      <c r="BM38" s="197"/>
      <c r="BN38" s="197"/>
      <c r="BO38" s="197"/>
      <c r="BP38" s="197"/>
      <c r="BQ38" s="197"/>
      <c r="BR38" s="200"/>
      <c r="BS38" s="201"/>
      <c r="BT38" s="201"/>
      <c r="BU38" s="201"/>
      <c r="BV38" s="201"/>
      <c r="BW38" s="201"/>
      <c r="BX38" s="202"/>
      <c r="CB38" s="407" t="s">
        <v>59</v>
      </c>
      <c r="CC38" s="408"/>
      <c r="CD38" s="409"/>
    </row>
    <row r="39" spans="2:82" ht="22" customHeight="1">
      <c r="B39" s="242" t="s">
        <v>159</v>
      </c>
      <c r="C39" s="243"/>
      <c r="D39" s="243"/>
      <c r="E39" s="243"/>
      <c r="F39" s="243"/>
      <c r="G39" s="243"/>
      <c r="H39" s="243"/>
      <c r="I39" s="243"/>
      <c r="J39" s="243"/>
      <c r="K39" s="243"/>
      <c r="L39" s="244"/>
      <c r="M39" s="212" t="s">
        <v>59</v>
      </c>
      <c r="N39" s="213"/>
      <c r="O39" s="214"/>
      <c r="P39" s="288" t="s">
        <v>188</v>
      </c>
      <c r="Q39" s="289"/>
      <c r="R39" s="290"/>
      <c r="S39" s="196">
        <v>92000000</v>
      </c>
      <c r="T39" s="197"/>
      <c r="U39" s="197"/>
      <c r="V39" s="197"/>
      <c r="W39" s="197"/>
      <c r="X39" s="197"/>
      <c r="Y39" s="197"/>
      <c r="Z39" s="197"/>
      <c r="AA39" s="197"/>
      <c r="AB39" s="197"/>
      <c r="AC39" s="248"/>
      <c r="AD39" s="203" t="s">
        <v>73</v>
      </c>
      <c r="AE39" s="204"/>
      <c r="AF39" s="204"/>
      <c r="AG39" s="204"/>
      <c r="AH39" s="204"/>
      <c r="AI39" s="204"/>
      <c r="AJ39" s="205"/>
      <c r="AN39" s="196">
        <f>BH39-S39</f>
        <v>0</v>
      </c>
      <c r="AO39" s="197"/>
      <c r="AP39" s="197"/>
      <c r="AQ39" s="197"/>
      <c r="AR39" s="197"/>
      <c r="AS39" s="197"/>
      <c r="AT39" s="197"/>
      <c r="AU39" s="197"/>
      <c r="AV39" s="197"/>
      <c r="AW39" s="248"/>
      <c r="AX39" s="203" t="s">
        <v>75</v>
      </c>
      <c r="AY39" s="204"/>
      <c r="AZ39" s="204"/>
      <c r="BA39" s="204"/>
      <c r="BB39" s="204"/>
      <c r="BC39" s="204"/>
      <c r="BD39" s="205"/>
      <c r="BH39" s="196">
        <f>S39</f>
        <v>92000000</v>
      </c>
      <c r="BI39" s="197"/>
      <c r="BJ39" s="197"/>
      <c r="BK39" s="197"/>
      <c r="BL39" s="197"/>
      <c r="BM39" s="197"/>
      <c r="BN39" s="197"/>
      <c r="BO39" s="197"/>
      <c r="BP39" s="197"/>
      <c r="BQ39" s="197"/>
      <c r="BR39" s="203" t="s">
        <v>74</v>
      </c>
      <c r="BS39" s="204"/>
      <c r="BT39" s="204"/>
      <c r="BU39" s="204"/>
      <c r="BV39" s="204"/>
      <c r="BW39" s="204"/>
      <c r="BX39" s="205"/>
      <c r="CB39" s="212" t="s">
        <v>59</v>
      </c>
      <c r="CC39" s="213"/>
      <c r="CD39" s="214"/>
    </row>
    <row r="40" spans="2:82" ht="22" customHeight="1">
      <c r="B40" s="242" t="s">
        <v>71</v>
      </c>
      <c r="C40" s="243"/>
      <c r="D40" s="243"/>
      <c r="E40" s="243"/>
      <c r="F40" s="243"/>
      <c r="G40" s="243"/>
      <c r="H40" s="243"/>
      <c r="I40" s="243"/>
      <c r="J40" s="243"/>
      <c r="K40" s="243"/>
      <c r="L40" s="244"/>
      <c r="M40" s="212" t="s">
        <v>59</v>
      </c>
      <c r="N40" s="213"/>
      <c r="O40" s="214"/>
      <c r="S40" s="196">
        <v>0</v>
      </c>
      <c r="T40" s="197"/>
      <c r="U40" s="197"/>
      <c r="V40" s="197"/>
      <c r="W40" s="197"/>
      <c r="X40" s="197"/>
      <c r="Y40" s="197"/>
      <c r="Z40" s="197"/>
      <c r="AA40" s="197"/>
      <c r="AB40" s="197"/>
      <c r="AC40" s="248"/>
      <c r="AD40" s="203" t="s">
        <v>73</v>
      </c>
      <c r="AE40" s="204"/>
      <c r="AF40" s="204"/>
      <c r="AG40" s="204"/>
      <c r="AH40" s="204"/>
      <c r="AI40" s="204"/>
      <c r="AJ40" s="205"/>
      <c r="AN40" s="196">
        <f>BH40-S40</f>
        <v>6000000</v>
      </c>
      <c r="AO40" s="197"/>
      <c r="AP40" s="197"/>
      <c r="AQ40" s="197"/>
      <c r="AR40" s="197"/>
      <c r="AS40" s="197"/>
      <c r="AT40" s="197"/>
      <c r="AU40" s="197"/>
      <c r="AV40" s="197"/>
      <c r="AW40" s="248"/>
      <c r="AX40" s="203" t="s">
        <v>75</v>
      </c>
      <c r="AY40" s="204"/>
      <c r="AZ40" s="204"/>
      <c r="BA40" s="204"/>
      <c r="BB40" s="204"/>
      <c r="BC40" s="204"/>
      <c r="BD40" s="205"/>
      <c r="BH40" s="196">
        <f>-S38</f>
        <v>6000000</v>
      </c>
      <c r="BI40" s="197"/>
      <c r="BJ40" s="197"/>
      <c r="BK40" s="197"/>
      <c r="BL40" s="197"/>
      <c r="BM40" s="197"/>
      <c r="BN40" s="197"/>
      <c r="BO40" s="197"/>
      <c r="BP40" s="197"/>
      <c r="BQ40" s="197"/>
      <c r="BR40" s="203" t="s">
        <v>74</v>
      </c>
      <c r="BS40" s="204"/>
      <c r="BT40" s="204"/>
      <c r="BU40" s="204"/>
      <c r="BV40" s="204"/>
      <c r="BW40" s="204"/>
      <c r="BX40" s="205"/>
      <c r="CB40" s="212" t="s">
        <v>59</v>
      </c>
      <c r="CC40" s="213"/>
      <c r="CD40" s="214"/>
    </row>
    <row r="41" spans="2:82" ht="22" customHeight="1">
      <c r="B41" s="245" t="s">
        <v>72</v>
      </c>
      <c r="C41" s="246"/>
      <c r="D41" s="246"/>
      <c r="E41" s="246"/>
      <c r="F41" s="246"/>
      <c r="G41" s="246"/>
      <c r="H41" s="246"/>
      <c r="I41" s="246"/>
      <c r="J41" s="246"/>
      <c r="K41" s="246"/>
      <c r="L41" s="247"/>
      <c r="M41" s="239" t="s">
        <v>31</v>
      </c>
      <c r="N41" s="240"/>
      <c r="O41" s="241"/>
      <c r="S41" s="198">
        <v>0</v>
      </c>
      <c r="T41" s="199"/>
      <c r="U41" s="199"/>
      <c r="V41" s="199"/>
      <c r="W41" s="199"/>
      <c r="X41" s="199"/>
      <c r="Y41" s="199"/>
      <c r="Z41" s="199"/>
      <c r="AA41" s="199"/>
      <c r="AB41" s="199"/>
      <c r="AC41" s="249"/>
      <c r="AD41" s="300"/>
      <c r="AE41" s="301"/>
      <c r="AF41" s="301"/>
      <c r="AG41" s="301"/>
      <c r="AH41" s="301"/>
      <c r="AI41" s="301"/>
      <c r="AJ41" s="302"/>
      <c r="AN41" s="198">
        <f>BH41-S41</f>
        <v>-6000000</v>
      </c>
      <c r="AO41" s="199"/>
      <c r="AP41" s="199"/>
      <c r="AQ41" s="199"/>
      <c r="AR41" s="199"/>
      <c r="AS41" s="199"/>
      <c r="AT41" s="199"/>
      <c r="AU41" s="199"/>
      <c r="AV41" s="199"/>
      <c r="AW41" s="249"/>
      <c r="AX41" s="209">
        <f>ROUND(IFERROR(BR41*1,)-IFERROR(AD41*1,0),4)</f>
        <v>6.1199999999999997E-2</v>
      </c>
      <c r="AY41" s="210"/>
      <c r="AZ41" s="210"/>
      <c r="BA41" s="210"/>
      <c r="BB41" s="210"/>
      <c r="BC41" s="210"/>
      <c r="BD41" s="211"/>
      <c r="BH41" s="198">
        <f>S38</f>
        <v>-6000000</v>
      </c>
      <c r="BI41" s="199"/>
      <c r="BJ41" s="199"/>
      <c r="BK41" s="199"/>
      <c r="BL41" s="199"/>
      <c r="BM41" s="199"/>
      <c r="BN41" s="199"/>
      <c r="BO41" s="199"/>
      <c r="BP41" s="199"/>
      <c r="BQ41" s="199"/>
      <c r="BR41" s="206">
        <f>ROUND(-BH41/(BH39+BH40),4)</f>
        <v>6.1199999999999997E-2</v>
      </c>
      <c r="BS41" s="207"/>
      <c r="BT41" s="207"/>
      <c r="BU41" s="207"/>
      <c r="BV41" s="207"/>
      <c r="BW41" s="207"/>
      <c r="BX41" s="208"/>
      <c r="CB41" s="239" t="s">
        <v>31</v>
      </c>
      <c r="CC41" s="240"/>
      <c r="CD41" s="241"/>
    </row>
    <row r="42" spans="2:82" ht="22" customHeight="1">
      <c r="B42" s="245" t="s">
        <v>58</v>
      </c>
      <c r="C42" s="246"/>
      <c r="D42" s="246"/>
      <c r="E42" s="246"/>
      <c r="F42" s="246"/>
      <c r="G42" s="246"/>
      <c r="H42" s="246"/>
      <c r="I42" s="246"/>
      <c r="J42" s="246"/>
      <c r="K42" s="246"/>
      <c r="L42" s="247"/>
      <c r="M42" s="239" t="s">
        <v>31</v>
      </c>
      <c r="N42" s="240"/>
      <c r="O42" s="241"/>
      <c r="S42" s="198">
        <v>-79000000</v>
      </c>
      <c r="T42" s="199"/>
      <c r="U42" s="199"/>
      <c r="V42" s="199"/>
      <c r="W42" s="199"/>
      <c r="X42" s="199"/>
      <c r="Y42" s="199"/>
      <c r="Z42" s="199"/>
      <c r="AA42" s="199"/>
      <c r="AB42" s="199"/>
      <c r="AC42" s="249"/>
      <c r="AD42" s="300">
        <v>0.85870000000000002</v>
      </c>
      <c r="AE42" s="301"/>
      <c r="AF42" s="301"/>
      <c r="AG42" s="301"/>
      <c r="AH42" s="301"/>
      <c r="AI42" s="301"/>
      <c r="AJ42" s="302"/>
      <c r="AN42" s="308">
        <f>BH42-S42</f>
        <v>0</v>
      </c>
      <c r="AO42" s="309"/>
      <c r="AP42" s="309"/>
      <c r="AQ42" s="309"/>
      <c r="AR42" s="309"/>
      <c r="AS42" s="309"/>
      <c r="AT42" s="309"/>
      <c r="AU42" s="309"/>
      <c r="AV42" s="309"/>
      <c r="AW42" s="310"/>
      <c r="AX42" s="209">
        <f>ROUND(IFERROR(BR42*1,)-IFERROR(AD42*1,0),4)</f>
        <v>-5.2600000000000001E-2</v>
      </c>
      <c r="AY42" s="210"/>
      <c r="AZ42" s="210"/>
      <c r="BA42" s="210"/>
      <c r="BB42" s="210"/>
      <c r="BC42" s="210"/>
      <c r="BD42" s="211"/>
      <c r="BH42" s="308">
        <f>S42</f>
        <v>-79000000</v>
      </c>
      <c r="BI42" s="309"/>
      <c r="BJ42" s="309"/>
      <c r="BK42" s="309"/>
      <c r="BL42" s="309"/>
      <c r="BM42" s="309"/>
      <c r="BN42" s="309"/>
      <c r="BO42" s="309"/>
      <c r="BP42" s="309"/>
      <c r="BQ42" s="310"/>
      <c r="BR42" s="206">
        <f>ROUND(-BH42/(BH39+BH40),4)</f>
        <v>0.80610000000000004</v>
      </c>
      <c r="BS42" s="207"/>
      <c r="BT42" s="207"/>
      <c r="BU42" s="207"/>
      <c r="BV42" s="207"/>
      <c r="BW42" s="207"/>
      <c r="BX42" s="208"/>
      <c r="CB42" s="187" t="s">
        <v>31</v>
      </c>
      <c r="CC42" s="188"/>
      <c r="CD42" s="189"/>
    </row>
    <row r="43" spans="2:82" ht="22" customHeight="1">
      <c r="B43" s="413" t="s">
        <v>163</v>
      </c>
      <c r="C43" s="414"/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414"/>
      <c r="Q43" s="414"/>
      <c r="R43" s="415"/>
      <c r="S43" s="291">
        <f>SUM(S38:S42)</f>
        <v>7000000</v>
      </c>
      <c r="T43" s="292"/>
      <c r="U43" s="292"/>
      <c r="V43" s="292"/>
      <c r="W43" s="292"/>
      <c r="X43" s="292"/>
      <c r="Y43" s="292"/>
      <c r="Z43" s="292"/>
      <c r="AA43" s="292"/>
      <c r="AB43" s="292"/>
      <c r="AC43" s="293"/>
      <c r="AD43" s="303">
        <f>S43/(S39+S40)</f>
        <v>7.6086956521739135E-2</v>
      </c>
      <c r="AE43" s="304"/>
      <c r="AF43" s="304"/>
      <c r="AG43" s="304"/>
      <c r="AH43" s="304"/>
      <c r="AI43" s="304"/>
      <c r="AJ43" s="305"/>
      <c r="AN43" s="291">
        <f>SUM(AN38:AW42)</f>
        <v>6000000</v>
      </c>
      <c r="AO43" s="292"/>
      <c r="AP43" s="292"/>
      <c r="AQ43" s="292"/>
      <c r="AR43" s="292"/>
      <c r="AS43" s="292"/>
      <c r="AT43" s="292"/>
      <c r="AU43" s="292"/>
      <c r="AV43" s="292"/>
      <c r="AW43" s="293"/>
      <c r="AX43" s="404">
        <f>ROUND(IFERROR(BR43*1,)-IFERROR(AD43*1,0),4)</f>
        <v>5.6599999999999998E-2</v>
      </c>
      <c r="AY43" s="405"/>
      <c r="AZ43" s="405"/>
      <c r="BA43" s="405"/>
      <c r="BB43" s="405"/>
      <c r="BC43" s="405"/>
      <c r="BD43" s="406"/>
      <c r="BH43" s="291">
        <f>SUM(BH38:BH42)</f>
        <v>13000000</v>
      </c>
      <c r="BI43" s="292"/>
      <c r="BJ43" s="292"/>
      <c r="BK43" s="292"/>
      <c r="BL43" s="292"/>
      <c r="BM43" s="292"/>
      <c r="BN43" s="292"/>
      <c r="BO43" s="292"/>
      <c r="BP43" s="292"/>
      <c r="BQ43" s="293"/>
      <c r="BR43" s="401">
        <f>ROUND(BH43/(BH39+BH40),4)</f>
        <v>0.13270000000000001</v>
      </c>
      <c r="BS43" s="402"/>
      <c r="BT43" s="402"/>
      <c r="BU43" s="402"/>
      <c r="BV43" s="402"/>
      <c r="BW43" s="402"/>
      <c r="BX43" s="403"/>
    </row>
    <row r="44" spans="2:82" ht="22" customHeight="1">
      <c r="S44" s="395" t="s">
        <v>64</v>
      </c>
      <c r="T44" s="396"/>
      <c r="U44" s="396"/>
      <c r="V44" s="396"/>
      <c r="W44" s="396"/>
      <c r="X44" s="396"/>
      <c r="Y44" s="396"/>
      <c r="Z44" s="396"/>
      <c r="AA44" s="396"/>
      <c r="AB44" s="396"/>
      <c r="AC44" s="397"/>
      <c r="AD44" s="306">
        <f>SUM(AD38:AD43)</f>
        <v>1.0000043478260872</v>
      </c>
      <c r="AE44" s="306"/>
      <c r="AF44" s="306"/>
      <c r="AG44" s="306"/>
      <c r="AH44" s="306"/>
      <c r="AI44" s="306"/>
      <c r="AJ44" s="307"/>
      <c r="AN44" s="372" t="s">
        <v>63</v>
      </c>
      <c r="AO44" s="373"/>
      <c r="AP44" s="373"/>
      <c r="AQ44" s="373"/>
      <c r="AR44" s="373"/>
      <c r="AS44" s="373"/>
      <c r="AT44" s="373"/>
      <c r="AU44" s="373"/>
      <c r="AV44" s="373"/>
      <c r="AW44" s="374"/>
      <c r="AX44" s="381">
        <f>SUM(AX38:AX43)</f>
        <v>0</v>
      </c>
      <c r="AY44" s="382"/>
      <c r="AZ44" s="382"/>
      <c r="BA44" s="382"/>
      <c r="BB44" s="382"/>
      <c r="BC44" s="382"/>
      <c r="BD44" s="383"/>
      <c r="BR44" s="401">
        <f>SUM(BR38:BR43)</f>
        <v>1</v>
      </c>
      <c r="BS44" s="402"/>
      <c r="BT44" s="402"/>
      <c r="BU44" s="402"/>
      <c r="BV44" s="402"/>
      <c r="BW44" s="402"/>
      <c r="BX44" s="403"/>
    </row>
    <row r="45" spans="2:82" ht="22" customHeight="1">
      <c r="B45" s="279" t="s">
        <v>158</v>
      </c>
      <c r="C45" s="280"/>
      <c r="D45" s="280"/>
      <c r="E45" s="280"/>
      <c r="F45" s="280"/>
      <c r="G45" s="280"/>
      <c r="H45" s="280"/>
      <c r="I45" s="280"/>
      <c r="J45" s="280"/>
      <c r="K45" s="280"/>
      <c r="L45" s="280"/>
      <c r="M45" s="280"/>
      <c r="N45" s="280"/>
      <c r="O45" s="281"/>
      <c r="S45" s="398" t="s">
        <v>34</v>
      </c>
      <c r="T45" s="399"/>
      <c r="U45" s="399"/>
      <c r="V45" s="399"/>
      <c r="W45" s="399"/>
      <c r="X45" s="399"/>
      <c r="Y45" s="399"/>
      <c r="Z45" s="399"/>
      <c r="AA45" s="399"/>
      <c r="AB45" s="399"/>
      <c r="AC45" s="400"/>
      <c r="AN45" s="375" t="s">
        <v>35</v>
      </c>
      <c r="AO45" s="376"/>
      <c r="AP45" s="376"/>
      <c r="AQ45" s="376"/>
      <c r="AR45" s="376"/>
      <c r="AS45" s="376"/>
      <c r="AT45" s="376"/>
      <c r="AU45" s="376"/>
      <c r="AV45" s="376"/>
      <c r="AW45" s="377"/>
    </row>
    <row r="46" spans="2:82" ht="22" customHeight="1"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BH46" s="294" t="s">
        <v>187</v>
      </c>
      <c r="BI46" s="295"/>
      <c r="BJ46" s="295"/>
      <c r="BK46" s="295"/>
      <c r="BL46" s="295"/>
      <c r="BM46" s="295"/>
      <c r="BN46" s="295"/>
      <c r="BO46" s="295"/>
      <c r="BP46" s="295"/>
      <c r="BQ46" s="296"/>
    </row>
    <row r="47" spans="2:82" ht="22" customHeight="1">
      <c r="B47" s="378" t="s">
        <v>157</v>
      </c>
      <c r="C47" s="379"/>
      <c r="D47" s="379"/>
      <c r="E47" s="379"/>
      <c r="F47" s="379"/>
      <c r="G47" s="379"/>
      <c r="H47" s="379"/>
      <c r="I47" s="379"/>
      <c r="J47" s="379"/>
      <c r="K47" s="379"/>
      <c r="L47" s="379"/>
      <c r="M47" s="379"/>
      <c r="N47" s="379"/>
      <c r="O47" s="380"/>
      <c r="S47" s="315" t="s">
        <v>190</v>
      </c>
      <c r="T47" s="316"/>
      <c r="U47" s="316"/>
      <c r="V47" s="316"/>
      <c r="W47" s="316"/>
      <c r="X47" s="316"/>
      <c r="Y47" s="316"/>
      <c r="Z47" s="316"/>
      <c r="AA47" s="316"/>
      <c r="AB47" s="316"/>
      <c r="AC47" s="316"/>
      <c r="AD47" s="316"/>
      <c r="AE47" s="316"/>
      <c r="AF47" s="316"/>
      <c r="AG47" s="316"/>
      <c r="AH47" s="316"/>
      <c r="AI47" s="316"/>
      <c r="AJ47" s="316"/>
      <c r="AK47" s="316"/>
      <c r="AL47" s="316"/>
      <c r="AM47" s="316"/>
      <c r="AN47" s="316"/>
      <c r="AO47" s="316"/>
      <c r="AP47" s="316"/>
      <c r="AQ47" s="316"/>
      <c r="AR47" s="316"/>
      <c r="AS47" s="316"/>
      <c r="AT47" s="316"/>
      <c r="AU47" s="316"/>
      <c r="AV47" s="316"/>
      <c r="AW47" s="317"/>
      <c r="BH47" s="282">
        <f>BH39+BH40</f>
        <v>98000000</v>
      </c>
      <c r="BI47" s="283"/>
      <c r="BJ47" s="283"/>
      <c r="BK47" s="283"/>
      <c r="BL47" s="283"/>
      <c r="BM47" s="283"/>
      <c r="BN47" s="283"/>
      <c r="BO47" s="283"/>
      <c r="BP47" s="283"/>
      <c r="BQ47" s="284"/>
      <c r="BR47" s="103" t="s">
        <v>184</v>
      </c>
    </row>
    <row r="48" spans="2:82" ht="22" customHeight="1">
      <c r="B48" s="387" t="s">
        <v>189</v>
      </c>
      <c r="C48" s="387"/>
      <c r="D48" s="387"/>
      <c r="E48" s="387"/>
      <c r="F48" s="387"/>
      <c r="G48" s="387"/>
      <c r="H48" s="387"/>
      <c r="I48" s="387"/>
      <c r="J48" s="387"/>
      <c r="K48" s="387"/>
      <c r="L48" s="387"/>
      <c r="M48" s="387"/>
      <c r="N48" s="387"/>
      <c r="O48" s="387"/>
      <c r="P48" s="387"/>
      <c r="Q48" s="387"/>
      <c r="R48" s="387"/>
      <c r="S48" s="387"/>
      <c r="T48" s="387"/>
      <c r="U48" s="387"/>
      <c r="V48" s="387"/>
      <c r="W48" s="387"/>
      <c r="X48" s="387"/>
      <c r="Y48" s="387"/>
      <c r="Z48" s="387"/>
      <c r="AA48" s="387"/>
      <c r="AB48" s="387"/>
      <c r="AC48" s="387"/>
      <c r="AD48" s="387"/>
      <c r="AE48" s="387"/>
      <c r="AF48" s="387"/>
      <c r="AG48" s="387"/>
      <c r="AH48" s="387"/>
      <c r="AI48" s="387"/>
      <c r="AJ48" s="387"/>
      <c r="AK48" s="387"/>
      <c r="AL48" s="387"/>
      <c r="AM48" s="387"/>
      <c r="AN48" s="387"/>
      <c r="AO48" s="387"/>
      <c r="AP48" s="387"/>
      <c r="AQ48" s="387"/>
      <c r="AR48" s="387"/>
      <c r="AS48" s="387"/>
      <c r="AT48" s="387"/>
      <c r="AU48" s="387"/>
      <c r="AV48" s="387"/>
      <c r="AW48" s="387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384">
        <f>S39</f>
        <v>92000000</v>
      </c>
      <c r="BI48" s="385"/>
      <c r="BJ48" s="385"/>
      <c r="BK48" s="385"/>
      <c r="BL48" s="385"/>
      <c r="BM48" s="385"/>
      <c r="BN48" s="385"/>
      <c r="BO48" s="385"/>
      <c r="BP48" s="385"/>
      <c r="BQ48" s="386"/>
      <c r="BR48" s="104" t="s">
        <v>185</v>
      </c>
      <c r="BS48" s="110"/>
      <c r="BT48" s="110"/>
      <c r="BU48" s="110"/>
      <c r="BV48" s="110"/>
      <c r="BW48" s="110"/>
      <c r="BX48" s="110"/>
      <c r="BY48" s="110"/>
      <c r="BZ48" s="110"/>
      <c r="CA48" s="110"/>
      <c r="CB48" s="110"/>
      <c r="CC48" s="110"/>
      <c r="CD48" s="110"/>
    </row>
    <row r="49" spans="1:82" ht="22" customHeight="1">
      <c r="B49" s="387"/>
      <c r="C49" s="387"/>
      <c r="D49" s="387"/>
      <c r="E49" s="387"/>
      <c r="F49" s="387"/>
      <c r="G49" s="387"/>
      <c r="H49" s="387"/>
      <c r="I49" s="387"/>
      <c r="J49" s="387"/>
      <c r="K49" s="387"/>
      <c r="L49" s="387"/>
      <c r="M49" s="387"/>
      <c r="N49" s="387"/>
      <c r="O49" s="387"/>
      <c r="P49" s="387"/>
      <c r="Q49" s="387"/>
      <c r="R49" s="387"/>
      <c r="S49" s="387"/>
      <c r="T49" s="387"/>
      <c r="U49" s="387"/>
      <c r="V49" s="387"/>
      <c r="W49" s="387"/>
      <c r="X49" s="387"/>
      <c r="Y49" s="387"/>
      <c r="Z49" s="387"/>
      <c r="AA49" s="387"/>
      <c r="AB49" s="387"/>
      <c r="AC49" s="387"/>
      <c r="AD49" s="387"/>
      <c r="AE49" s="387"/>
      <c r="AF49" s="387"/>
      <c r="AG49" s="387"/>
      <c r="AH49" s="387"/>
      <c r="AI49" s="387"/>
      <c r="AJ49" s="387"/>
      <c r="AK49" s="387"/>
      <c r="AL49" s="387"/>
      <c r="AM49" s="387"/>
      <c r="AN49" s="387"/>
      <c r="AO49" s="387"/>
      <c r="AP49" s="387"/>
      <c r="AQ49" s="387"/>
      <c r="AR49" s="387"/>
      <c r="AS49" s="387"/>
      <c r="AT49" s="387"/>
      <c r="AU49" s="387"/>
      <c r="AV49" s="387"/>
      <c r="AW49" s="387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384">
        <f>BH47-BH48</f>
        <v>6000000</v>
      </c>
      <c r="BI49" s="385"/>
      <c r="BJ49" s="385"/>
      <c r="BK49" s="385"/>
      <c r="BL49" s="385"/>
      <c r="BM49" s="385"/>
      <c r="BN49" s="385"/>
      <c r="BO49" s="385"/>
      <c r="BP49" s="385"/>
      <c r="BQ49" s="386"/>
      <c r="BR49" s="103" t="s">
        <v>186</v>
      </c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</row>
    <row r="50" spans="1:82" ht="22" customHeight="1">
      <c r="B50" s="388"/>
      <c r="C50" s="388"/>
      <c r="D50" s="388"/>
      <c r="E50" s="388"/>
      <c r="F50" s="388"/>
      <c r="G50" s="388"/>
      <c r="H50" s="388"/>
      <c r="I50" s="388"/>
      <c r="J50" s="388"/>
      <c r="K50" s="388"/>
      <c r="L50" s="388"/>
      <c r="M50" s="388"/>
      <c r="N50" s="388"/>
      <c r="O50" s="388"/>
      <c r="P50" s="388"/>
      <c r="Q50" s="388"/>
      <c r="R50" s="388"/>
      <c r="S50" s="388"/>
      <c r="T50" s="388"/>
      <c r="U50" s="388"/>
      <c r="V50" s="388"/>
      <c r="W50" s="388"/>
      <c r="X50" s="388"/>
      <c r="Y50" s="388"/>
      <c r="Z50" s="388"/>
      <c r="AA50" s="388"/>
      <c r="AB50" s="388"/>
      <c r="AC50" s="388"/>
      <c r="AD50" s="388"/>
      <c r="AE50" s="388"/>
      <c r="AF50" s="388"/>
      <c r="AG50" s="388"/>
      <c r="AH50" s="388"/>
      <c r="AI50" s="388"/>
      <c r="AJ50" s="388"/>
      <c r="AK50" s="388"/>
      <c r="AL50" s="388"/>
      <c r="AM50" s="388"/>
      <c r="AN50" s="388"/>
      <c r="AO50" s="388"/>
      <c r="AP50" s="388"/>
      <c r="AQ50" s="388"/>
      <c r="AR50" s="388"/>
      <c r="AS50" s="388"/>
      <c r="AT50" s="388"/>
      <c r="AU50" s="388"/>
      <c r="AV50" s="388"/>
      <c r="AW50" s="388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0"/>
      <c r="BQ50" s="110"/>
      <c r="BR50" s="110"/>
      <c r="BS50" s="110"/>
      <c r="BT50" s="110"/>
      <c r="BU50" s="110"/>
      <c r="BV50" s="110"/>
      <c r="BW50" s="110"/>
      <c r="BX50" s="110"/>
      <c r="BY50" s="110"/>
      <c r="BZ50" s="110"/>
      <c r="CA50" s="110"/>
      <c r="CB50" s="110"/>
      <c r="CC50" s="110"/>
      <c r="CD50" s="110"/>
    </row>
    <row r="51" spans="1:82" ht="22" customHeight="1">
      <c r="B51" s="279" t="s">
        <v>27</v>
      </c>
      <c r="C51" s="280"/>
      <c r="D51" s="280"/>
      <c r="E51" s="280"/>
      <c r="F51" s="280"/>
      <c r="G51" s="280"/>
      <c r="H51" s="280"/>
      <c r="I51" s="280"/>
      <c r="J51" s="280"/>
      <c r="K51" s="280"/>
      <c r="L51" s="280"/>
      <c r="M51" s="280"/>
      <c r="N51" s="280"/>
      <c r="O51" s="280"/>
      <c r="P51" s="280"/>
      <c r="Q51" s="280"/>
      <c r="R51" s="281"/>
      <c r="S51" s="392" t="s">
        <v>37</v>
      </c>
      <c r="T51" s="393"/>
      <c r="U51" s="393"/>
      <c r="V51" s="393"/>
      <c r="W51" s="393"/>
      <c r="X51" s="393"/>
      <c r="Y51" s="393"/>
      <c r="Z51" s="393"/>
      <c r="AA51" s="393"/>
      <c r="AB51" s="393"/>
      <c r="AC51" s="393"/>
      <c r="AD51" s="393"/>
      <c r="AE51" s="393"/>
      <c r="AF51" s="393"/>
      <c r="AG51" s="393"/>
      <c r="AH51" s="393"/>
      <c r="AI51" s="393"/>
      <c r="AJ51" s="393"/>
      <c r="AK51" s="393"/>
      <c r="AL51" s="393"/>
      <c r="AM51" s="393"/>
      <c r="AN51" s="393"/>
      <c r="AO51" s="393"/>
      <c r="AP51" s="393"/>
      <c r="AQ51" s="393"/>
      <c r="AR51" s="393"/>
      <c r="AS51" s="393"/>
      <c r="AT51" s="393"/>
      <c r="AU51" s="393"/>
      <c r="AV51" s="393"/>
      <c r="AW51" s="393"/>
      <c r="AX51" s="393"/>
      <c r="AY51" s="393"/>
      <c r="AZ51" s="393"/>
      <c r="BA51" s="393"/>
      <c r="BB51" s="393"/>
      <c r="BC51" s="393"/>
      <c r="BD51" s="393"/>
      <c r="BE51" s="393"/>
      <c r="BF51" s="393"/>
      <c r="BG51" s="394"/>
      <c r="BH51" s="264" t="s">
        <v>35</v>
      </c>
      <c r="BI51" s="265"/>
      <c r="BJ51" s="265"/>
      <c r="BK51" s="265"/>
      <c r="BL51" s="265"/>
      <c r="BM51" s="265"/>
      <c r="BN51" s="265"/>
      <c r="BO51" s="265"/>
      <c r="BP51" s="265"/>
      <c r="BQ51" s="266"/>
      <c r="BR51" s="336" t="s">
        <v>33</v>
      </c>
      <c r="BS51" s="337"/>
      <c r="BT51" s="337"/>
      <c r="BU51" s="337"/>
      <c r="BV51" s="337"/>
      <c r="BW51" s="337"/>
      <c r="BX51" s="337"/>
      <c r="BY51" s="337"/>
      <c r="BZ51" s="337"/>
      <c r="CA51" s="337"/>
      <c r="CB51" s="337"/>
      <c r="CC51" s="337"/>
      <c r="CD51" s="338"/>
    </row>
    <row r="52" spans="1:82" ht="22" customHeight="1">
      <c r="B52" s="83" t="s">
        <v>69</v>
      </c>
      <c r="BG52" s="112"/>
      <c r="BH52" s="355">
        <f>AN43</f>
        <v>6000000</v>
      </c>
      <c r="BI52" s="356"/>
      <c r="BJ52" s="356"/>
      <c r="BK52" s="356"/>
      <c r="BL52" s="356"/>
      <c r="BM52" s="356"/>
      <c r="BN52" s="356"/>
      <c r="BO52" s="356"/>
      <c r="BP52" s="356"/>
      <c r="BQ52" s="357"/>
      <c r="BR52" s="342" t="s">
        <v>146</v>
      </c>
      <c r="BS52" s="343"/>
      <c r="BT52" s="343"/>
      <c r="BU52" s="343"/>
      <c r="BV52" s="343"/>
      <c r="BW52" s="343"/>
      <c r="BX52" s="343"/>
      <c r="BY52" s="343"/>
      <c r="BZ52" s="343"/>
      <c r="CA52" s="343"/>
      <c r="CB52" s="343"/>
      <c r="CC52" s="343"/>
      <c r="CD52" s="344"/>
    </row>
    <row r="53" spans="1:82" ht="22" customHeight="1">
      <c r="B53" s="3" t="s">
        <v>61</v>
      </c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4"/>
      <c r="BH53" s="308">
        <v>320</v>
      </c>
      <c r="BI53" s="309"/>
      <c r="BJ53" s="309"/>
      <c r="BK53" s="309"/>
      <c r="BL53" s="309"/>
      <c r="BM53" s="309"/>
      <c r="BN53" s="309"/>
      <c r="BO53" s="309"/>
      <c r="BP53" s="309"/>
      <c r="BQ53" s="310"/>
      <c r="BR53" s="345" t="s">
        <v>146</v>
      </c>
      <c r="BS53" s="346"/>
      <c r="BT53" s="346"/>
      <c r="BU53" s="346"/>
      <c r="BV53" s="346"/>
      <c r="BW53" s="346"/>
      <c r="BX53" s="346"/>
      <c r="BY53" s="346"/>
      <c r="BZ53" s="346"/>
      <c r="CA53" s="346"/>
      <c r="CB53" s="346"/>
      <c r="CC53" s="346"/>
      <c r="CD53" s="347"/>
    </row>
    <row r="54" spans="1:82" ht="22" customHeight="1">
      <c r="B54" s="3" t="s">
        <v>60</v>
      </c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353" t="s">
        <v>39</v>
      </c>
      <c r="BG54" s="354"/>
      <c r="BH54" s="358">
        <f>BH52/BH53</f>
        <v>18750</v>
      </c>
      <c r="BI54" s="359"/>
      <c r="BJ54" s="359"/>
      <c r="BK54" s="359"/>
      <c r="BL54" s="359"/>
      <c r="BM54" s="359"/>
      <c r="BN54" s="360"/>
      <c r="BO54" s="360"/>
      <c r="BP54" s="360"/>
      <c r="BQ54" s="361"/>
      <c r="BR54" s="339" t="s">
        <v>32</v>
      </c>
      <c r="BS54" s="340"/>
      <c r="BT54" s="340"/>
      <c r="BU54" s="340"/>
      <c r="BV54" s="340"/>
      <c r="BW54" s="340"/>
      <c r="BX54" s="340"/>
      <c r="BY54" s="340"/>
      <c r="BZ54" s="340"/>
      <c r="CA54" s="340"/>
      <c r="CB54" s="340"/>
      <c r="CC54" s="340"/>
      <c r="CD54" s="341"/>
    </row>
    <row r="55" spans="1:82" ht="37" customHeight="1">
      <c r="B55" s="348" t="s">
        <v>147</v>
      </c>
      <c r="C55" s="348"/>
      <c r="D55" s="348"/>
      <c r="E55" s="348"/>
      <c r="F55" s="348"/>
      <c r="G55" s="348"/>
      <c r="H55" s="348"/>
      <c r="I55" s="348"/>
      <c r="J55" s="348"/>
      <c r="K55" s="348"/>
      <c r="L55" s="348"/>
      <c r="M55" s="348"/>
      <c r="N55" s="348"/>
      <c r="O55" s="348"/>
      <c r="P55" s="348"/>
      <c r="Q55" s="348"/>
      <c r="R55" s="348"/>
      <c r="S55" s="348"/>
      <c r="T55" s="348"/>
      <c r="U55" s="348"/>
      <c r="V55" s="348"/>
      <c r="W55" s="348"/>
      <c r="X55" s="348"/>
      <c r="Y55" s="348"/>
      <c r="Z55" s="348"/>
      <c r="AA55" s="348"/>
      <c r="AB55" s="348"/>
      <c r="AC55" s="348"/>
      <c r="AD55" s="348"/>
      <c r="AE55" s="348"/>
      <c r="AF55" s="348"/>
      <c r="AG55" s="348"/>
      <c r="AH55" s="348"/>
      <c r="AI55" s="348"/>
      <c r="AJ55" s="348"/>
      <c r="AK55" s="348"/>
      <c r="AL55" s="348"/>
      <c r="AM55" s="348"/>
      <c r="AN55" s="348"/>
      <c r="AO55" s="348"/>
      <c r="AP55" s="348"/>
      <c r="AQ55" s="348"/>
      <c r="AR55" s="348"/>
      <c r="AS55" s="348"/>
      <c r="AT55" s="348"/>
      <c r="AU55" s="348"/>
      <c r="AV55" s="348"/>
      <c r="AW55" s="348"/>
      <c r="AX55" s="348"/>
      <c r="AY55" s="348"/>
      <c r="AZ55" s="348"/>
      <c r="BA55" s="348"/>
      <c r="BB55" s="348"/>
      <c r="BC55" s="348"/>
      <c r="BD55" s="348"/>
      <c r="BE55" s="348"/>
      <c r="BF55" s="348"/>
      <c r="BG55" s="348"/>
      <c r="BH55" s="349" t="s">
        <v>149</v>
      </c>
      <c r="BI55" s="349"/>
      <c r="BJ55" s="349"/>
      <c r="BK55" s="349"/>
      <c r="BL55" s="349"/>
      <c r="BM55" s="349"/>
      <c r="BN55" s="350"/>
      <c r="BO55" s="351"/>
      <c r="BP55" s="351"/>
      <c r="BQ55" s="352"/>
      <c r="BR55" s="349" t="s">
        <v>148</v>
      </c>
      <c r="BS55" s="349"/>
      <c r="BT55" s="349"/>
      <c r="BU55" s="349"/>
      <c r="BV55" s="349"/>
      <c r="BW55" s="349"/>
      <c r="BX55" s="349"/>
      <c r="BY55" s="349"/>
      <c r="BZ55" s="349"/>
      <c r="CA55" s="349"/>
      <c r="CB55" s="349"/>
      <c r="CC55" s="349"/>
      <c r="CD55" s="349"/>
    </row>
    <row r="56" spans="1:82" ht="22" customHeight="1">
      <c r="B56" s="366" t="s">
        <v>40</v>
      </c>
      <c r="C56" s="367"/>
      <c r="D56" s="367"/>
      <c r="E56" s="367"/>
      <c r="F56" s="367"/>
      <c r="G56" s="367"/>
      <c r="H56" s="367"/>
      <c r="I56" s="367"/>
      <c r="J56" s="367"/>
      <c r="K56" s="367"/>
      <c r="L56" s="367"/>
      <c r="M56" s="367"/>
      <c r="N56" s="367"/>
      <c r="O56" s="367"/>
      <c r="P56" s="367"/>
      <c r="Q56" s="367"/>
      <c r="R56" s="367"/>
      <c r="S56" s="367"/>
      <c r="T56" s="367"/>
      <c r="U56" s="367"/>
      <c r="V56" s="367"/>
      <c r="W56" s="367"/>
      <c r="X56" s="367"/>
      <c r="Y56" s="367"/>
      <c r="Z56" s="367"/>
      <c r="AA56" s="367"/>
      <c r="AB56" s="367"/>
      <c r="AC56" s="367"/>
      <c r="AD56" s="367"/>
      <c r="AE56" s="367"/>
      <c r="AF56" s="367"/>
      <c r="AG56" s="367"/>
      <c r="AH56" s="367"/>
      <c r="AI56" s="367"/>
      <c r="AJ56" s="367"/>
      <c r="AK56" s="367"/>
      <c r="AL56" s="367"/>
      <c r="AM56" s="367"/>
      <c r="AN56" s="367"/>
      <c r="AO56" s="367"/>
      <c r="AP56" s="367"/>
      <c r="AQ56" s="367"/>
      <c r="AR56" s="367"/>
      <c r="AS56" s="367"/>
      <c r="AT56" s="367"/>
      <c r="AU56" s="367"/>
      <c r="AV56" s="367"/>
      <c r="AW56" s="367"/>
      <c r="AX56" s="367"/>
      <c r="AY56" s="367"/>
      <c r="AZ56" s="367"/>
      <c r="BA56" s="367"/>
      <c r="BB56" s="367"/>
      <c r="BC56" s="367"/>
      <c r="BD56" s="367"/>
      <c r="BE56" s="368"/>
      <c r="BH56" s="358">
        <f>BH54*0.75</f>
        <v>14062.5</v>
      </c>
      <c r="BI56" s="359"/>
      <c r="BJ56" s="359"/>
      <c r="BK56" s="359"/>
      <c r="BL56" s="359"/>
      <c r="BM56" s="359"/>
      <c r="BN56" s="364"/>
      <c r="BO56" s="364"/>
      <c r="BP56" s="364"/>
      <c r="BQ56" s="365"/>
      <c r="BR56" s="339" t="s">
        <v>32</v>
      </c>
      <c r="BS56" s="340"/>
      <c r="BT56" s="340"/>
      <c r="BU56" s="340"/>
      <c r="BV56" s="340"/>
      <c r="BW56" s="340"/>
      <c r="BX56" s="340"/>
      <c r="BY56" s="340"/>
      <c r="BZ56" s="340"/>
      <c r="CA56" s="340"/>
      <c r="CB56" s="340"/>
      <c r="CC56" s="340"/>
      <c r="CD56" s="341"/>
    </row>
    <row r="57" spans="1:82" ht="22" customHeight="1">
      <c r="B57" s="369" t="s">
        <v>41</v>
      </c>
      <c r="C57" s="370"/>
      <c r="D57" s="370"/>
      <c r="E57" s="370"/>
      <c r="F57" s="370"/>
      <c r="G57" s="370"/>
      <c r="H57" s="370"/>
      <c r="I57" s="370"/>
      <c r="J57" s="370"/>
      <c r="K57" s="370"/>
      <c r="L57" s="370"/>
      <c r="M57" s="370"/>
      <c r="N57" s="370"/>
      <c r="O57" s="370"/>
      <c r="P57" s="370"/>
      <c r="Q57" s="370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370"/>
      <c r="AC57" s="370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370"/>
      <c r="AO57" s="370"/>
      <c r="AP57" s="370"/>
      <c r="AQ57" s="370"/>
      <c r="AR57" s="370"/>
      <c r="AS57" s="370"/>
      <c r="AT57" s="370"/>
      <c r="AU57" s="370"/>
      <c r="AV57" s="370"/>
      <c r="AW57" s="370"/>
      <c r="AX57" s="370"/>
      <c r="AY57" s="370"/>
      <c r="AZ57" s="370"/>
      <c r="BA57" s="370"/>
      <c r="BB57" s="370"/>
      <c r="BC57" s="370"/>
      <c r="BD57" s="370"/>
      <c r="BE57" s="371"/>
      <c r="BF57" s="362" t="s">
        <v>39</v>
      </c>
      <c r="BG57" s="363"/>
      <c r="BH57" s="267" t="s">
        <v>199</v>
      </c>
      <c r="BI57" s="268"/>
      <c r="BJ57" s="268"/>
      <c r="BK57" s="268"/>
      <c r="BL57" s="268"/>
      <c r="BM57" s="268"/>
      <c r="BN57" s="268"/>
      <c r="BO57" s="268"/>
      <c r="BP57" s="268"/>
      <c r="BQ57" s="269"/>
      <c r="BR57" s="336" t="s">
        <v>33</v>
      </c>
      <c r="BS57" s="337"/>
      <c r="BT57" s="337"/>
      <c r="BU57" s="337"/>
      <c r="BV57" s="337"/>
      <c r="BW57" s="337"/>
      <c r="BX57" s="337"/>
      <c r="BY57" s="337"/>
      <c r="BZ57" s="337"/>
      <c r="CA57" s="337"/>
      <c r="CB57" s="337"/>
      <c r="CC57" s="337"/>
      <c r="CD57" s="338"/>
    </row>
    <row r="60" spans="1:82" ht="20" customHeight="1">
      <c r="A60" s="73" t="s">
        <v>8</v>
      </c>
    </row>
  </sheetData>
  <mergeCells count="197">
    <mergeCell ref="X15:AI15"/>
    <mergeCell ref="AJ15:AR15"/>
    <mergeCell ref="AS15:BM15"/>
    <mergeCell ref="BN15:CD15"/>
    <mergeCell ref="B51:R51"/>
    <mergeCell ref="S51:BG51"/>
    <mergeCell ref="B45:O45"/>
    <mergeCell ref="S44:AC44"/>
    <mergeCell ref="S45:AC45"/>
    <mergeCell ref="BR44:BX44"/>
    <mergeCell ref="BR51:CD51"/>
    <mergeCell ref="AN43:AW43"/>
    <mergeCell ref="AX43:BD43"/>
    <mergeCell ref="BR43:BX43"/>
    <mergeCell ref="AX39:BD39"/>
    <mergeCell ref="CB37:CD37"/>
    <mergeCell ref="CB38:CD38"/>
    <mergeCell ref="CB39:CD39"/>
    <mergeCell ref="BE37:BG37"/>
    <mergeCell ref="AK37:AM37"/>
    <mergeCell ref="B43:R43"/>
    <mergeCell ref="M38:O38"/>
    <mergeCell ref="M39:O39"/>
    <mergeCell ref="B38:L38"/>
    <mergeCell ref="BH51:BQ51"/>
    <mergeCell ref="BH47:BQ47"/>
    <mergeCell ref="AN44:AW44"/>
    <mergeCell ref="AN45:AW45"/>
    <mergeCell ref="B47:O47"/>
    <mergeCell ref="AX44:BD44"/>
    <mergeCell ref="BH48:BQ48"/>
    <mergeCell ref="BH49:BQ49"/>
    <mergeCell ref="B48:AW50"/>
    <mergeCell ref="S47:AW47"/>
    <mergeCell ref="BR57:CD57"/>
    <mergeCell ref="BR56:CD56"/>
    <mergeCell ref="BR52:CD52"/>
    <mergeCell ref="BR53:CD53"/>
    <mergeCell ref="B55:BG55"/>
    <mergeCell ref="BR55:CD55"/>
    <mergeCell ref="BH55:BM55"/>
    <mergeCell ref="BN55:BQ55"/>
    <mergeCell ref="BR54:CD54"/>
    <mergeCell ref="BF54:BG54"/>
    <mergeCell ref="BH52:BQ52"/>
    <mergeCell ref="BH53:BQ53"/>
    <mergeCell ref="BH54:BQ54"/>
    <mergeCell ref="BF57:BG57"/>
    <mergeCell ref="BH57:BQ57"/>
    <mergeCell ref="BH56:BQ56"/>
    <mergeCell ref="B56:BE56"/>
    <mergeCell ref="B57:BE57"/>
    <mergeCell ref="AS11:BM11"/>
    <mergeCell ref="AS12:BM12"/>
    <mergeCell ref="AS13:BM13"/>
    <mergeCell ref="AJ12:AR12"/>
    <mergeCell ref="AJ13:AR13"/>
    <mergeCell ref="B35:X35"/>
    <mergeCell ref="AB35:CD35"/>
    <mergeCell ref="B21:CD22"/>
    <mergeCell ref="AI26:CD29"/>
    <mergeCell ref="S29:AE29"/>
    <mergeCell ref="B25:CD25"/>
    <mergeCell ref="S32:CD33"/>
    <mergeCell ref="X12:AI12"/>
    <mergeCell ref="X13:AI13"/>
    <mergeCell ref="AJ14:AR14"/>
    <mergeCell ref="H12:O12"/>
    <mergeCell ref="H13:O13"/>
    <mergeCell ref="H14:O14"/>
    <mergeCell ref="P12:W12"/>
    <mergeCell ref="B11:G11"/>
    <mergeCell ref="B12:G12"/>
    <mergeCell ref="B13:G13"/>
    <mergeCell ref="P13:W13"/>
    <mergeCell ref="P14:W14"/>
    <mergeCell ref="B37:L37"/>
    <mergeCell ref="AN38:AW38"/>
    <mergeCell ref="AN39:AW39"/>
    <mergeCell ref="AX37:BD37"/>
    <mergeCell ref="AX38:BD38"/>
    <mergeCell ref="P39:R39"/>
    <mergeCell ref="BH43:BQ43"/>
    <mergeCell ref="BH46:BQ46"/>
    <mergeCell ref="S43:AC43"/>
    <mergeCell ref="AD37:AJ37"/>
    <mergeCell ref="AD38:AJ38"/>
    <mergeCell ref="AD39:AJ39"/>
    <mergeCell ref="AD40:AJ40"/>
    <mergeCell ref="AD41:AJ41"/>
    <mergeCell ref="AD42:AJ42"/>
    <mergeCell ref="AD43:AJ43"/>
    <mergeCell ref="AD44:AJ44"/>
    <mergeCell ref="S41:AC41"/>
    <mergeCell ref="S42:AC42"/>
    <mergeCell ref="M42:O42"/>
    <mergeCell ref="B42:L42"/>
    <mergeCell ref="BH42:BQ42"/>
    <mergeCell ref="AN42:AW42"/>
    <mergeCell ref="B39:L39"/>
    <mergeCell ref="B2:CD2"/>
    <mergeCell ref="B6:G6"/>
    <mergeCell ref="B7:G7"/>
    <mergeCell ref="H6:O6"/>
    <mergeCell ref="H7:O7"/>
    <mergeCell ref="AJ6:AR6"/>
    <mergeCell ref="H10:O10"/>
    <mergeCell ref="B8:G8"/>
    <mergeCell ref="B9:G9"/>
    <mergeCell ref="B10:G10"/>
    <mergeCell ref="P6:W6"/>
    <mergeCell ref="P7:W7"/>
    <mergeCell ref="P8:W8"/>
    <mergeCell ref="P9:W9"/>
    <mergeCell ref="AS8:BM8"/>
    <mergeCell ref="AS9:BM9"/>
    <mergeCell ref="AS10:BM10"/>
    <mergeCell ref="X6:AI6"/>
    <mergeCell ref="X7:AI7"/>
    <mergeCell ref="AS7:BM7"/>
    <mergeCell ref="AJ7:AR7"/>
    <mergeCell ref="AJ8:AR8"/>
    <mergeCell ref="AJ9:AR9"/>
    <mergeCell ref="AJ10:AR10"/>
    <mergeCell ref="X10:AI10"/>
    <mergeCell ref="H8:O8"/>
    <mergeCell ref="H9:O9"/>
    <mergeCell ref="H11:O11"/>
    <mergeCell ref="P11:W11"/>
    <mergeCell ref="X8:AI8"/>
    <mergeCell ref="X9:AI9"/>
    <mergeCell ref="P10:W10"/>
    <mergeCell ref="X11:AI11"/>
    <mergeCell ref="AJ11:AR11"/>
    <mergeCell ref="H15:O15"/>
    <mergeCell ref="P15:W15"/>
    <mergeCell ref="AS14:BM14"/>
    <mergeCell ref="H16:O16"/>
    <mergeCell ref="H17:O17"/>
    <mergeCell ref="M40:O40"/>
    <mergeCell ref="M41:O41"/>
    <mergeCell ref="B40:L40"/>
    <mergeCell ref="B41:L41"/>
    <mergeCell ref="AX40:BD40"/>
    <mergeCell ref="AX41:BD41"/>
    <mergeCell ref="AN40:AW40"/>
    <mergeCell ref="AN41:AW41"/>
    <mergeCell ref="S30:AE30"/>
    <mergeCell ref="S38:AC38"/>
    <mergeCell ref="S39:AC39"/>
    <mergeCell ref="S40:AC40"/>
    <mergeCell ref="M37:O37"/>
    <mergeCell ref="J19:Y19"/>
    <mergeCell ref="AI30:CD31"/>
    <mergeCell ref="CB41:CD41"/>
    <mergeCell ref="AN37:AW37"/>
    <mergeCell ref="BR37:BX37"/>
    <mergeCell ref="BN6:CD6"/>
    <mergeCell ref="BN7:CD7"/>
    <mergeCell ref="BN8:CD8"/>
    <mergeCell ref="BN9:CD9"/>
    <mergeCell ref="B20:CD20"/>
    <mergeCell ref="BN14:CD14"/>
    <mergeCell ref="AJ16:AR16"/>
    <mergeCell ref="AJ17:AR17"/>
    <mergeCell ref="AS16:CD16"/>
    <mergeCell ref="AS17:CD17"/>
    <mergeCell ref="B14:G14"/>
    <mergeCell ref="B16:G16"/>
    <mergeCell ref="B17:G17"/>
    <mergeCell ref="BN10:CD10"/>
    <mergeCell ref="BN11:CD11"/>
    <mergeCell ref="BN12:CD12"/>
    <mergeCell ref="BN13:CD13"/>
    <mergeCell ref="AS6:BM6"/>
    <mergeCell ref="X16:AI16"/>
    <mergeCell ref="X17:AI17"/>
    <mergeCell ref="P17:W17"/>
    <mergeCell ref="X14:AI14"/>
    <mergeCell ref="P16:W16"/>
    <mergeCell ref="B15:G15"/>
    <mergeCell ref="S31:AE31"/>
    <mergeCell ref="CB42:CD42"/>
    <mergeCell ref="S37:AC37"/>
    <mergeCell ref="BH37:BQ37"/>
    <mergeCell ref="BH38:BQ38"/>
    <mergeCell ref="BH39:BQ39"/>
    <mergeCell ref="BH40:BQ40"/>
    <mergeCell ref="BH41:BQ41"/>
    <mergeCell ref="BR38:BX38"/>
    <mergeCell ref="BR39:BX39"/>
    <mergeCell ref="BR40:BX40"/>
    <mergeCell ref="BR41:BX41"/>
    <mergeCell ref="BR42:BX42"/>
    <mergeCell ref="AX42:BD42"/>
    <mergeCell ref="CB40:CD40"/>
    <mergeCell ref="S34:CD34"/>
  </mergeCells>
  <conditionalFormatting sqref="B1:CD1048576">
    <cfRule type="cellIs" dxfId="1" priority="85" operator="equal">
      <formula>0</formula>
    </cfRule>
    <cfRule type="cellIs" dxfId="0" priority="86" operator="lessThan">
      <formula>0</formula>
    </cfRule>
  </conditionalFormatting>
  <printOptions horizontalCentered="1"/>
  <pageMargins left="0.25" right="0.25" top="0.25" bottom="0.25" header="0.25" footer="0.3"/>
  <pageSetup scale="6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</vt:lpstr>
      <vt:lpstr>3</vt:lpstr>
      <vt:lpstr>4</vt:lpstr>
      <vt:lpstr>'2'!Print_Area</vt:lpstr>
      <vt:lpstr>'3'!Print_Area</vt:lpstr>
      <vt:lpstr>'4'!Print_Area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Brunn</dc:creator>
  <cp:lastModifiedBy>Larry Brunn</cp:lastModifiedBy>
  <cp:lastPrinted>2025-06-19T11:42:09Z</cp:lastPrinted>
  <dcterms:created xsi:type="dcterms:W3CDTF">2025-06-13T11:28:23Z</dcterms:created>
  <dcterms:modified xsi:type="dcterms:W3CDTF">2025-06-19T11:43:02Z</dcterms:modified>
</cp:coreProperties>
</file>